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hankatti/Library/CloudStorage/GoogleDrive-rohan@datayoucanuse.org/Shared drives/DYCU Projects/Neighborhood Portraits/R Generated Portraits/Template Files/"/>
    </mc:Choice>
  </mc:AlternateContent>
  <xr:revisionPtr revIDLastSave="0" documentId="13_ncr:1_{849D1445-45A6-2B41-919F-0B5D2D0BEA2E}" xr6:coauthVersionLast="47" xr6:coauthVersionMax="47" xr10:uidLastSave="{00000000-0000-0000-0000-000000000000}"/>
  <bookViews>
    <workbookView xWindow="0" yWindow="500" windowWidth="28800" windowHeight="16620" xr2:uid="{99AACA5D-2882-744F-BF53-78B117A89EA8}"/>
  </bookViews>
  <sheets>
    <sheet name="Race and Ethnicity" sheetId="1" state="visible" r:id="rId1"/>
    <sheet name="Sex and Age" sheetId="2" state="visible" r:id="rId2"/>
    <sheet name="Poverty Status by Age" sheetId="3" state="visible" r:id="rId3"/>
    <sheet name="Household Characteristics" sheetId="4" state="visible" r:id="rId4"/>
    <sheet name="Vehicles per Household" sheetId="5" state="visible" r:id="rId5"/>
    <sheet name="Employment Status by Sex" sheetId="6" state="visible" r:id="rId6"/>
    <sheet name="Commute Method and Time" sheetId="16" state="visible" r:id="rId7"/>
    <sheet name="Employment Sector" sheetId="7" state="visible" r:id="rId8"/>
    <sheet name="Educational Attainment" sheetId="8" state="visible" r:id="rId9"/>
    <sheet name="Occupancy and Tenure" sheetId="9" state="visible" r:id="rId10"/>
    <sheet name="Units in Structure" sheetId="10" state="visible" r:id="rId11"/>
    <sheet name="Bedrooms and Year" sheetId="11" state="visible" r:id="rId12"/>
    <sheet name="Rent Paid" sheetId="12" state="visible" r:id="rId13"/>
    <sheet name="Mortgage Status and Cost (SMOC)" sheetId="13" state="visible" r:id="rId14"/>
    <sheet name="Mortgage Status (SMOCAPI)" sheetId="14" state="visible" r:id="rId15"/>
    <sheet name="Household Income" sheetId="15" state="visible" r:id="rId16"/>
  </sheet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<sst xmlns="http://schemas.openxmlformats.org/spreadsheetml/2006/main" count="234" uniqueCount="234">
  <si>
    <t>TABLE ID:</t>
  </si>
  <si>
    <t>SURVEY/PROGRAM:</t>
  </si>
  <si>
    <t>VINTAGE:</t>
  </si>
  <si>
    <t>PRODUCT:</t>
  </si>
  <si>
    <t>GEO:</t>
  </si>
  <si>
    <t>B03002</t>
  </si>
  <si>
    <t>American Community Survey</t>
  </si>
  <si>
    <t>ACS 5-Year Estimates Subject Tables</t>
  </si>
  <si>
    <t>Variable</t>
  </si>
  <si>
    <t>Estimate</t>
  </si>
  <si>
    <t>%</t>
  </si>
  <si>
    <t>MOE</t>
  </si>
  <si>
    <t>SE</t>
  </si>
  <si>
    <t>CV</t>
  </si>
  <si>
    <t>Total:</t>
  </si>
  <si>
    <t>Not Hispanic or Latino: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</si>
  <si>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</si>
  <si>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</si>
  <si>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</si>
  <si>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</si>
  <si>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</si>
  <si>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</si>
  <si>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Two or more races:</t>
  </si>
  <si>
    <t>Two races including Some other race</t>
  </si>
  <si>
    <t>Two races excluding Some other race, and three or more races</t>
  </si>
  <si>
    <t>Hispanic or Latino:</t>
  </si>
  <si>
    <t>B01001</t>
  </si>
  <si>
    <t>Total Estimate</t>
  </si>
  <si>
    <t>Total %</t>
  </si>
  <si>
    <t>Total MOE</t>
  </si>
  <si>
    <t>Total SE</t>
  </si>
  <si>
    <t>Total CV</t>
  </si>
  <si>
    <t>Male Estimate</t>
  </si>
  <si>
    <t>Male %</t>
  </si>
  <si>
    <t>Male MOE</t>
  </si>
  <si>
    <t>Male SE</t>
  </si>
  <si>
    <t>Male CV</t>
  </si>
  <si>
    <t>Female %</t>
  </si>
  <si>
    <t>Female MOE</t>
  </si>
  <si>
    <t>Female SE</t>
  </si>
  <si>
    <t>Female CV</t>
  </si>
  <si>
    <t>Female Estimate</t>
  </si>
  <si>
    <t>Total</t>
  </si>
  <si>
    <t>Under 5 years</t>
  </si>
  <si>
    <t>5 to 9 years</t>
  </si>
  <si>
    <t>10 to 14 years</t>
  </si>
  <si>
    <t>25 to 29 years</t>
  </si>
  <si>
    <t>30 to 34 years</t>
  </si>
  <si>
    <t>35 to 39 years</t>
  </si>
  <si>
    <t>40 to 44 years</t>
  </si>
  <si>
    <t>45 to 49 years</t>
  </si>
  <si>
    <t>50 to 54 years</t>
  </si>
  <si>
    <t>55 to 59 years</t>
  </si>
  <si>
    <t>70 to 74 years</t>
  </si>
  <si>
    <t>75 to 79 years</t>
  </si>
  <si>
    <t>80 to 84 years</t>
  </si>
  <si>
    <t>85 years and over</t>
  </si>
  <si>
    <t>B17001</t>
  </si>
  <si>
    <t>ACS 5-Year Estimates Detailed Tables</t>
  </si>
  <si>
    <t>Income in the past 12 months below poverty level</t>
  </si>
  <si>
    <t>5 years</t>
  </si>
  <si>
    <t>6 to 11 years</t>
  </si>
  <si>
    <t>12 to 14 years</t>
  </si>
  <si>
    <t>15 years</t>
  </si>
  <si>
    <t>16 and 17 years</t>
  </si>
  <si>
    <t>18 to 24 years</t>
  </si>
  <si>
    <t>25 to 34 years</t>
  </si>
  <si>
    <t>35 to 44 years</t>
  </si>
  <si>
    <t>45 to 54 years</t>
  </si>
  <si>
    <t>55 to 64 years</t>
  </si>
  <si>
    <t>65 to 74 years</t>
  </si>
  <si>
    <t>75 years and over</t>
  </si>
  <si>
    <t>ACS 5-Year Estimates Detailed Tables (Subject Tables for avg size)</t>
  </si>
  <si>
    <t>Family households:</t>
  </si>
  <si>
    <t>Married-couple family</t>
  </si>
  <si>
    <t>Other family:</t>
  </si>
  <si>
    <t>Male householder, no spouse present</t>
  </si>
  <si>
    <t>Female householder, no spouse present</t>
  </si>
  <si>
    <t>Nonfamily households:</t>
  </si>
  <si>
    <t>Householder living alone</t>
  </si>
  <si>
    <t>N/A</t>
  </si>
  <si>
    <t>Average Household Size</t>
  </si>
  <si>
    <t>B08201</t>
  </si>
  <si>
    <t>No vehicle available</t>
  </si>
  <si>
    <t>1 vehicle available</t>
  </si>
  <si>
    <t>2 vehicles available</t>
  </si>
  <si>
    <t>3 vehicles available</t>
  </si>
  <si>
    <t>4 or more vehicles available</t>
  </si>
  <si>
    <t>Population age 20-64 years</t>
  </si>
  <si>
    <t>Male</t>
  </si>
  <si>
    <t>Female</t>
  </si>
  <si>
    <t>S2301</t>
  </si>
  <si>
    <t>Labor Force #</t>
  </si>
  <si>
    <t>Unemployment #</t>
  </si>
  <si>
    <t>Not Working Rate</t>
  </si>
  <si>
    <t>Employment/Population Ratio</t>
  </si>
  <si>
    <t>Civilian employed population 16 years and over</t>
  </si>
  <si>
    <t>Management, business, science, and arts occupations:</t>
  </si>
  <si>
    <t>Service occupations:</t>
  </si>
  <si>
    <t>Sales and office occupations:</t>
  </si>
  <si>
    <t>Natural resources, construction, and maintenance occupations:</t>
  </si>
  <si>
    <t>Production, transportation, and material moving occupations:</t>
  </si>
  <si>
    <t>S1501</t>
  </si>
  <si>
    <t>Population 18 to 24 years</t>
  </si>
  <si>
    <t>Less than high school graduate</t>
  </si>
  <si>
    <t>High school graduate (includes equivalency)</t>
  </si>
  <si>
    <t>Some college or associate's degree</t>
  </si>
  <si>
    <t>Bachelor's degree or higher</t>
  </si>
  <si>
    <t>Population 25 years and over</t>
  </si>
  <si>
    <t>Less than 9th grade</t>
  </si>
  <si>
    <t>9th to 12th grade, no diploma</t>
  </si>
  <si>
    <t>Some college, no degree</t>
  </si>
  <si>
    <t>Associate's degree</t>
  </si>
  <si>
    <t>Bachelor's degree</t>
  </si>
  <si>
    <t>Graduate or professional degree</t>
  </si>
  <si>
    <t>High school graduate or higher</t>
  </si>
  <si>
    <t>Total Housing Units:</t>
  </si>
  <si>
    <t>Occupied Housing Units</t>
  </si>
  <si>
    <t>Vacant Housing Units</t>
  </si>
  <si>
    <t>Owner-Occupied Housing Units</t>
  </si>
  <si>
    <t>Renter-Occupied Housing Units</t>
  </si>
  <si>
    <t>Occupied Housing Units:</t>
  </si>
  <si>
    <t>S2504</t>
  </si>
  <si>
    <t>Housing Units</t>
  </si>
  <si>
    <t>UNITS IN STRUCTURE</t>
  </si>
  <si>
    <t>1, detached</t>
  </si>
  <si>
    <t>1, attached</t>
  </si>
  <si>
    <t>2 apartments</t>
  </si>
  <si>
    <t>3 or 4 apartments</t>
  </si>
  <si>
    <t>5 to 9 apartments</t>
  </si>
  <si>
    <t>10 or more apartments</t>
  </si>
  <si>
    <t>Mobile home or other type of housing</t>
  </si>
  <si>
    <t>DP04</t>
  </si>
  <si>
    <t>ACS 5-Year Estimates Data Profiles</t>
  </si>
  <si>
    <t>BEDROOMS</t>
  </si>
  <si>
    <t>No bedroom</t>
  </si>
  <si>
    <t>1 bedroom</t>
  </si>
  <si>
    <t>2 bedrooms</t>
  </si>
  <si>
    <t>3 bedrooms</t>
  </si>
  <si>
    <t>4 bedrooms</t>
  </si>
  <si>
    <t>5 or more bedrooms</t>
  </si>
  <si>
    <t>YEAR STRUCTURE BUILT</t>
  </si>
  <si>
    <t>Built 2014 or later</t>
  </si>
  <si>
    <t>Built 2010 to 2013</t>
  </si>
  <si>
    <t>Built 2000 to 2009</t>
  </si>
  <si>
    <t>Built 1990 to 1999</t>
  </si>
  <si>
    <t>Built 1980 to 1989</t>
  </si>
  <si>
    <t>Built 1970 to 1979</t>
  </si>
  <si>
    <t>Built 1960 to 1969</t>
  </si>
  <si>
    <t>Built 1950 to 1959</t>
  </si>
  <si>
    <t>Built 1940 to 1949</t>
  </si>
  <si>
    <t>Built 1939 or earlier</t>
  </si>
  <si>
    <t>GROSS RENT</t>
  </si>
  <si>
    <t>Occupied units paying rent</t>
  </si>
  <si>
    <t>Less than $500</t>
  </si>
  <si>
    <t>$500 to $999</t>
  </si>
  <si>
    <t>$1,000 to $1,499</t>
  </si>
  <si>
    <t>$1,500 to $1,999</t>
  </si>
  <si>
    <t>$2,000 to $2,499</t>
  </si>
  <si>
    <t>$2,500 to $2,999</t>
  </si>
  <si>
    <t>$3,000 or more</t>
  </si>
  <si>
    <t>GROSS RENT AS % OF HOUSEHOLD INCOME</t>
  </si>
  <si>
    <t>Occupied units paying rent (excluding units where GRAPI cannot be computed)</t>
  </si>
  <si>
    <t>Less than 15.0 percent</t>
  </si>
  <si>
    <t>15.0 to 19.9 percent</t>
  </si>
  <si>
    <t>20.0 to 24.9 percent</t>
  </si>
  <si>
    <t>25.0 to 29.9 percent</t>
  </si>
  <si>
    <t>30.0 to 34.9 percent</t>
  </si>
  <si>
    <t>35.0 percent or more</t>
  </si>
  <si>
    <t>Not computed</t>
  </si>
  <si>
    <t>MORTGAGE STATUS</t>
  </si>
  <si>
    <t>Owner-occupied units</t>
  </si>
  <si>
    <t>Housing units with a mortgage</t>
  </si>
  <si>
    <t>Housing units without a mortgage</t>
  </si>
  <si>
    <t>SELECTED MONTHLY OWNER COSTS (SMOC)</t>
  </si>
  <si>
    <t>Less than $250</t>
  </si>
  <si>
    <t>$250 to $399</t>
  </si>
  <si>
    <t>$400 to $599</t>
  </si>
  <si>
    <t>$600 to $799</t>
  </si>
  <si>
    <t>$800 to $999</t>
  </si>
  <si>
    <t>$1,000 or more</t>
  </si>
  <si>
    <t>Housing units with a mortgage (excluding units where SMOCAPI cannot be computed)</t>
  </si>
  <si>
    <t>Less than 20.0 percent</t>
  </si>
  <si>
    <t>Housing unit without a mortgage (excluding units where SMOCAPI cannot be computed)</t>
  </si>
  <si>
    <t>Less than 10.0 percent</t>
  </si>
  <si>
    <t>10.0 to 14.9 percent</t>
  </si>
  <si>
    <t>B19001</t>
  </si>
  <si>
    <t>Less than $10,000</t>
  </si>
  <si>
    <t>$10,000 to $14,999</t>
  </si>
  <si>
    <t>$15,000 to $19,999</t>
  </si>
  <si>
    <t>$20,000 to $24,999</t>
  </si>
  <si>
    <t>$25,000 to $29,999</t>
  </si>
  <si>
    <t>$30,000 to $34,999</t>
  </si>
  <si>
    <t>$35,000 to $39,999</t>
  </si>
  <si>
    <t>$40,000 to $44,999</t>
  </si>
  <si>
    <t>$45,000 to $49,999</t>
  </si>
  <si>
    <t>$50,000 to $59,999</t>
  </si>
  <si>
    <t>$60,000 to $74,999</t>
  </si>
  <si>
    <t>$75,000 to $99,999</t>
  </si>
  <si>
    <t>$100,000 to $124,999</t>
  </si>
  <si>
    <t>$125,000 to $149,999</t>
  </si>
  <si>
    <t>$150,000 to $199,999</t>
  </si>
  <si>
    <t>$200,000 or more</t>
  </si>
  <si>
    <t>Median Household Income</t>
  </si>
  <si>
    <t>Householder not living alone</t>
  </si>
  <si>
    <t>COMMUTE METHOD</t>
  </si>
  <si>
    <t>Total workers 16 and over</t>
  </si>
  <si>
    <t>Drove alone in car, truck, or van</t>
  </si>
  <si>
    <t>Carpooled in car, truck, or van</t>
  </si>
  <si>
    <t>Public transportation</t>
  </si>
  <si>
    <t>Taxicab</t>
  </si>
  <si>
    <t>Motorcycle</t>
  </si>
  <si>
    <t>Bicycle</t>
  </si>
  <si>
    <t>Walked</t>
  </si>
  <si>
    <t>Other means</t>
  </si>
  <si>
    <t>Worked from home</t>
  </si>
  <si>
    <t>COMMUTE TIME</t>
  </si>
  <si>
    <t>Total workers 16 and over who did not work from home</t>
  </si>
  <si>
    <t>Less than 10 minutes</t>
  </si>
  <si>
    <t>10 to 19 minutes</t>
  </si>
  <si>
    <t>20 to 29 minutes</t>
  </si>
  <si>
    <t>30 to 39 minutes</t>
  </si>
  <si>
    <t>40 to 59 minutes</t>
  </si>
  <si>
    <t>60 to 89 minutes</t>
  </si>
  <si>
    <t>90 minutes or more</t>
  </si>
  <si>
    <t>Mean travel time to work (minutes)</t>
  </si>
  <si>
    <t>B08301 and B08303 (and S0801 if only one census tract)</t>
  </si>
  <si>
    <t>15 to 19 years</t>
  </si>
  <si>
    <t>20 to 24 years</t>
  </si>
  <si>
    <t>60 to 64 years</t>
  </si>
  <si>
    <t>65 to 69 years</t>
  </si>
  <si>
    <t>Unemployment Rate (% of Labor)</t>
  </si>
  <si>
    <t>Labor Force Participation Rate</t>
  </si>
  <si>
    <t>B01001 (S1101 for avg size)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</si>
</sst>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&quot;$&quot;#,##0.00"/>
  </numFmts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" fontId="0" fillId="0" borderId="0" xfId="0" applyNumberFormat="1" applyAlignment="1">
      <alignment horizontal="center"/>
    </xf>
    <xf numFmtId="10" fontId="0" fillId="0" borderId="5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10" fontId="0" fillId="0" borderId="8" xfId="0" applyNumberFormat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1" fillId="0" borderId="4" xfId="0" applyFont="1" applyBorder="1" applyAlignment="1">
      <alignment horizontal="right"/>
    </xf>
    <xf numFmtId="0" fontId="1" fillId="0" borderId="0" xfId="0" applyFont="1"/>
    <xf numFmtId="0" fontId="0" fillId="0" borderId="7" xfId="0" applyBorder="1" applyAlignment="1">
      <alignment horizontal="right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right"/>
    </xf>
    <xf numFmtId="10" fontId="0" fillId="0" borderId="0" xfId="0" applyNumberFormat="1" applyAlignment="1">
      <alignment horizontal="center"/>
    </xf>
    <xf numFmtId="10" fontId="0" fillId="0" borderId="7" xfId="0" applyNumberForma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tabSelected="1" workbookViewId="0">
      <selection activeCell="A5" sqref="A5"/>
    </sheetView>
  </sheetViews>
  <sheetFormatPr baseColWidth="10" defaultRowHeight="16" x14ac:dyDescent="0.2"/>
  <cols>
    <col min="1" max="1" width="53" customWidth="1"/>
  </cols>
  <sheetData>
    <row r="1" spans="1:6" x14ac:dyDescent="0.2">
      <c r="A1" t="s">
        <v>0</v>
      </c>
      <c r="B1" s="20" t="s">
        <v>5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66 and 68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3735</v>
      </c>
      <c r="C9" s="3" t="e">
        <f>B9/$B$9</f>
        <v>#DIV/0!</v>
      </c>
      <c r="D9" s="18">
        <v>493.811705005056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15</v>
      </c>
      <c r="B10" s="4">
        <v>3661</v>
      </c>
      <c r="C10" s="3" t="e">
        <f t="shared" ref="C10:C20" si="0">B10/$B$9</f>
        <v>#DIV/0!</v>
      </c>
      <c r="D10" s="18">
        <v>497.292670366254</v>
      </c>
      <c r="E10" s="5">
        <f t="shared" ref="E10:E20" si="1">D10/1.645</f>
        <v>0</v>
      </c>
      <c r="F10" s="3" t="e">
        <f t="shared" ref="F10:F20" si="2">E10/B10</f>
        <v>#DIV/0!</v>
      </c>
    </row>
    <row r="11" spans="1:6" x14ac:dyDescent="0.2">
      <c r="A11" s="17" t="s">
        <v>16</v>
      </c>
      <c r="B11" s="4">
        <v>184</v>
      </c>
      <c r="C11" s="3" t="e">
        <f t="shared" si="0"/>
        <v>#DIV/0!</v>
      </c>
      <c r="D11" s="18">
        <v>117.618025829377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17</v>
      </c>
      <c r="B12" s="4">
        <v>3322</v>
      </c>
      <c r="C12" s="3" t="e">
        <f t="shared" si="0"/>
        <v>#DIV/0!</v>
      </c>
      <c r="D12" s="18">
        <v>490.102030193714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18</v>
      </c>
      <c r="B13" s="4">
        <v>3</v>
      </c>
      <c r="C13" s="3" t="e">
        <f t="shared" si="0"/>
        <v>#DIV/0!</v>
      </c>
      <c r="D13" s="18">
        <v>11.4017542509914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19</v>
      </c>
      <c r="B14" s="4">
        <v>1</v>
      </c>
      <c r="C14" s="3" t="e">
        <f t="shared" si="0"/>
        <v>#DIV/0!</v>
      </c>
      <c r="D14" s="18">
        <v>9.8488578017961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20</v>
      </c>
      <c r="B15" s="4">
        <v>6</v>
      </c>
      <c r="C15" s="3" t="e">
        <f t="shared" si="0"/>
        <v>#DIV/0!</v>
      </c>
      <c r="D15" s="18">
        <v>12.7279220613579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21</v>
      </c>
      <c r="B16" s="4">
        <v>120</v>
      </c>
      <c r="C16" s="3" t="e">
        <f t="shared" si="0"/>
        <v>#DIV/0!</v>
      </c>
      <c r="D16" s="18">
        <v>175.231275747225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22</v>
      </c>
      <c r="B17" s="4">
        <v>25</v>
      </c>
      <c r="C17" s="3" t="e">
        <f t="shared" si="0"/>
        <v>#DIV/0!</v>
      </c>
      <c r="D17" s="18">
        <v>38.0788655293195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23</v>
      </c>
      <c r="B18" s="4">
        <v>0</v>
      </c>
      <c r="C18" s="3" t="e">
        <f t="shared" si="0"/>
        <v>#DIV/0!</v>
      </c>
      <c r="D18" s="18">
        <v>12.7279220613579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24</v>
      </c>
      <c r="B19" s="4">
        <v>25</v>
      </c>
      <c r="C19" s="3" t="e">
        <f t="shared" si="0"/>
        <v>#DIV/0!</v>
      </c>
      <c r="D19" s="18">
        <v>38.0788655293195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25</v>
      </c>
      <c r="B20" s="4">
        <v>74</v>
      </c>
      <c r="C20" s="3" t="e">
        <f t="shared" si="0"/>
        <v>#DIV/0!</v>
      </c>
      <c r="D20" s="18">
        <v>62.3618473106755</v>
      </c>
      <c r="E20" s="5">
        <f t="shared" si="1"/>
        <v>0</v>
      </c>
      <c r="F20" s="3" t="e">
        <f t="shared" si="2"/>
        <v>#DIV/0!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7"/>
  <sheetViews>
    <sheetView workbookViewId="0">
      <selection activeCell="A5" sqref="A5"/>
    </sheetView>
  </sheetViews>
  <sheetFormatPr baseColWidth="10" defaultRowHeight="16" x14ac:dyDescent="0.2"/>
  <cols>
    <col min="1" max="1" width="20.83203125" customWidth="1"/>
    <col min="2" max="2" width="13.5" customWidth="1"/>
    <col min="7" max="7" width="13.5" customWidth="1"/>
    <col min="12" max="12" width="15.5" customWidth="1"/>
    <col min="13" max="13" width="10.83203125" customWidth="1"/>
    <col min="14" max="14" width="12.1640625" customWidth="1"/>
  </cols>
  <sheetData>
    <row r="1" spans="1:16" x14ac:dyDescent="0.2">
      <c r="A1" t="s">
        <v>0</v>
      </c>
      <c r="B1" s="20" t="s">
        <v>26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2022</v>
      </c>
    </row>
    <row r="4" spans="1:16" x14ac:dyDescent="0.2">
      <c r="A4" t="s">
        <v>3</v>
      </c>
      <c r="B4" s="20" t="s">
        <v>58</v>
      </c>
    </row>
    <row r="5" spans="1:16" x14ac:dyDescent="0.2">
      <c r="A5" t="s">
        <v>4</v>
      </c>
      <c r="B5" s="20" t="inlineStr">
        <is>
          <t>Census Tracts 66 and 68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15" t="s">
        <v>42</v>
      </c>
      <c r="B9" s="13">
        <f>G9+L9</f>
        <v>0</v>
      </c>
      <c r="C9" s="3" t="e">
        <f>B9/$B$9</f>
        <v>#DIV/0!</v>
      </c>
      <c r="D9" s="5">
        <f>SQRT((I9^2)+(N9^2))</f>
        <v>0</v>
      </c>
      <c r="E9" s="5">
        <f>D9/1.645</f>
        <v>0</v>
      </c>
      <c r="F9" s="3" t="e">
        <f>E9/B9</f>
        <v>#DIV/0!</v>
      </c>
      <c r="G9" s="13">
        <v>1543</v>
      </c>
      <c r="H9" s="3" t="e">
        <f>G9/$G$9</f>
        <v>#DIV/0!</v>
      </c>
      <c r="I9" s="18">
        <v>241.615396860382</v>
      </c>
      <c r="J9" s="5">
        <f>I9/1.645</f>
        <v>0</v>
      </c>
      <c r="K9" s="3" t="e">
        <f>J9/G9</f>
        <v>#DIV/0!</v>
      </c>
      <c r="L9" s="13">
        <v>2192</v>
      </c>
      <c r="M9" s="3" t="e">
        <f>L9/$L$9</f>
        <v>#DIV/0!</v>
      </c>
      <c r="N9" s="18">
        <v>365.603610485455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43</v>
      </c>
      <c r="B10" s="13">
        <f t="shared" ref="B10:B27" si="0">G10+L10</f>
        <v>0</v>
      </c>
      <c r="C10" s="3" t="e">
        <f t="shared" ref="C10:C27" si="1">B10/$B$9</f>
        <v>#DIV/0!</v>
      </c>
      <c r="D10" s="5">
        <f t="shared" ref="D10:D27" si="2">SQRT((I10^2)+(N10^2))</f>
        <v>0</v>
      </c>
      <c r="E10" s="5">
        <f t="shared" ref="E10:E27" si="3">D10/1.645</f>
        <v>0</v>
      </c>
      <c r="F10" s="3" t="e">
        <f t="shared" ref="F10:F27" si="4">E10/B10</f>
        <v>#DIV/0!</v>
      </c>
      <c r="G10" s="13">
        <v>128</v>
      </c>
      <c r="H10" s="3" t="e">
        <f t="shared" ref="H10:H27" si="5">G10/$G$9</f>
        <v>#DIV/0!</v>
      </c>
      <c r="I10" s="18">
        <v>67.9779375974294</v>
      </c>
      <c r="J10" s="5">
        <f t="shared" ref="J10:J27" si="6">I10/1.645</f>
        <v>0</v>
      </c>
      <c r="K10" s="3" t="e">
        <f t="shared" ref="K10:K27" si="7">J10/G10</f>
        <v>#DIV/0!</v>
      </c>
      <c r="L10" s="13">
        <v>117</v>
      </c>
      <c r="M10" s="3" t="e">
        <f t="shared" ref="M10:M27" si="8">L10/$L$9</f>
        <v>#DIV/0!</v>
      </c>
      <c r="N10" s="18">
        <v>88.752464754507</v>
      </c>
      <c r="O10" s="5">
        <f t="shared" ref="O10:O27" si="9">N10/1.645</f>
        <v>0</v>
      </c>
      <c r="P10" s="9" t="e">
        <f t="shared" ref="P10:P27" si="10">O10/L10</f>
        <v>#DIV/0!</v>
      </c>
    </row>
    <row r="11" spans="1:16" x14ac:dyDescent="0.2">
      <c r="A11" s="15" t="s">
        <v>44</v>
      </c>
      <c r="B11" s="13">
        <f t="shared" si="0"/>
        <v>0</v>
      </c>
      <c r="C11" s="3" t="e">
        <f t="shared" si="1"/>
        <v>#DIV/0!</v>
      </c>
      <c r="D11" s="5">
        <f t="shared" si="2"/>
        <v>0</v>
      </c>
      <c r="E11" s="5">
        <f t="shared" si="3"/>
        <v>0</v>
      </c>
      <c r="F11" s="3" t="e">
        <f t="shared" si="4"/>
        <v>#DIV/0!</v>
      </c>
      <c r="G11" s="13">
        <v>147</v>
      </c>
      <c r="H11" s="3" t="e">
        <f t="shared" si="5"/>
        <v>#DIV/0!</v>
      </c>
      <c r="I11" s="18">
        <v>115.485929878925</v>
      </c>
      <c r="J11" s="5">
        <f t="shared" si="6"/>
        <v>0</v>
      </c>
      <c r="K11" s="3" t="e">
        <f t="shared" si="7"/>
        <v>#DIV/0!</v>
      </c>
      <c r="L11" s="13">
        <v>164</v>
      </c>
      <c r="M11" s="3" t="e">
        <f t="shared" si="8"/>
        <v>#DIV/0!</v>
      </c>
      <c r="N11" s="18">
        <v>79.4795571200545</v>
      </c>
      <c r="O11" s="5">
        <f t="shared" si="9"/>
        <v>0</v>
      </c>
      <c r="P11" s="9" t="e">
        <f t="shared" si="10"/>
        <v>#DIV/0!</v>
      </c>
    </row>
    <row r="12" spans="1:16" x14ac:dyDescent="0.2">
      <c r="A12" s="15" t="s">
        <v>45</v>
      </c>
      <c r="B12" s="13">
        <f t="shared" si="0"/>
        <v>0</v>
      </c>
      <c r="C12" s="3" t="e">
        <f t="shared" si="1"/>
        <v>#DIV/0!</v>
      </c>
      <c r="D12" s="5">
        <f t="shared" si="2"/>
        <v>0</v>
      </c>
      <c r="E12" s="5">
        <f t="shared" si="3"/>
        <v>0</v>
      </c>
      <c r="F12" s="3" t="e">
        <f t="shared" si="4"/>
        <v>#DIV/0!</v>
      </c>
      <c r="G12" s="13">
        <v>114</v>
      </c>
      <c r="H12" s="3" t="e">
        <f t="shared" si="5"/>
        <v>#DIV/0!</v>
      </c>
      <c r="I12" s="18">
        <v>69.3541635375988</v>
      </c>
      <c r="J12" s="5">
        <f t="shared" si="6"/>
        <v>0</v>
      </c>
      <c r="K12" s="3" t="e">
        <f t="shared" si="7"/>
        <v>#DIV/0!</v>
      </c>
      <c r="L12" s="13">
        <v>241</v>
      </c>
      <c r="M12" s="3" t="e">
        <f t="shared" si="8"/>
        <v>#DIV/0!</v>
      </c>
      <c r="N12" s="18">
        <v>102.004901843</v>
      </c>
      <c r="O12" s="5">
        <f t="shared" si="9"/>
        <v>0</v>
      </c>
      <c r="P12" s="9" t="e">
        <f t="shared" si="10"/>
        <v>#DIV/0!</v>
      </c>
    </row>
    <row r="13" spans="1:16" x14ac:dyDescent="0.2">
      <c r="A13" s="15" t="s">
        <v>227</v>
      </c>
      <c r="B13" s="13">
        <f t="shared" si="0"/>
        <v>0</v>
      </c>
      <c r="C13" s="3" t="e">
        <f t="shared" si="1"/>
        <v>#DIV/0!</v>
      </c>
      <c r="D13" s="5">
        <f t="shared" si="2"/>
        <v>0</v>
      </c>
      <c r="E13" s="5">
        <f t="shared" si="3"/>
        <v>0</v>
      </c>
      <c r="F13" s="3" t="e">
        <f t="shared" si="4"/>
        <v>#DIV/0!</v>
      </c>
      <c r="G13" s="13">
        <v>96</v>
      </c>
      <c r="H13" s="3" t="e">
        <f t="shared" si="5"/>
        <v>#DIV/0!</v>
      </c>
      <c r="I13" s="18">
        <v>63.4507683168612</v>
      </c>
      <c r="J13" s="5">
        <f t="shared" si="6"/>
        <v>0</v>
      </c>
      <c r="K13" s="3" t="e">
        <f t="shared" si="7"/>
        <v>#DIV/0!</v>
      </c>
      <c r="L13" s="13">
        <v>167</v>
      </c>
      <c r="M13" s="3" t="e">
        <f t="shared" si="8"/>
        <v>#DIV/0!</v>
      </c>
      <c r="N13" s="18">
        <v>72.3532998556389</v>
      </c>
      <c r="O13" s="5">
        <f t="shared" si="9"/>
        <v>0</v>
      </c>
      <c r="P13" s="9" t="e">
        <f t="shared" si="10"/>
        <v>#DIV/0!</v>
      </c>
    </row>
    <row r="14" spans="1:16" x14ac:dyDescent="0.2">
      <c r="A14" s="15" t="s">
        <v>228</v>
      </c>
      <c r="B14" s="13">
        <f t="shared" si="0"/>
        <v>0</v>
      </c>
      <c r="C14" s="3" t="e">
        <f t="shared" si="1"/>
        <v>#DIV/0!</v>
      </c>
      <c r="D14" s="5">
        <f t="shared" si="2"/>
        <v>0</v>
      </c>
      <c r="E14" s="5">
        <f t="shared" si="3"/>
        <v>0</v>
      </c>
      <c r="F14" s="3" t="e">
        <f t="shared" si="4"/>
        <v>#DIV/0!</v>
      </c>
      <c r="G14" s="13">
        <v>131</v>
      </c>
      <c r="H14" s="3" t="e">
        <f t="shared" si="5"/>
        <v>#DIV/0!</v>
      </c>
      <c r="I14" s="18">
        <v>76.5571681816928</v>
      </c>
      <c r="J14" s="5">
        <f t="shared" si="6"/>
        <v>0</v>
      </c>
      <c r="K14" s="3" t="e">
        <f t="shared" si="7"/>
        <v>#DIV/0!</v>
      </c>
      <c r="L14" s="13">
        <v>86</v>
      </c>
      <c r="M14" s="3" t="e">
        <f t="shared" si="8"/>
        <v>#DIV/0!</v>
      </c>
      <c r="N14" s="18">
        <v>58.1721582889959</v>
      </c>
      <c r="O14" s="5">
        <f t="shared" si="9"/>
        <v>0</v>
      </c>
      <c r="P14" s="9" t="e">
        <f t="shared" si="10"/>
        <v>#DIV/0!</v>
      </c>
    </row>
    <row r="15" spans="1:16" x14ac:dyDescent="0.2">
      <c r="A15" s="15" t="s">
        <v>46</v>
      </c>
      <c r="B15" s="13">
        <f t="shared" si="0"/>
        <v>0</v>
      </c>
      <c r="C15" s="3" t="e">
        <f t="shared" si="1"/>
        <v>#DIV/0!</v>
      </c>
      <c r="D15" s="5">
        <f t="shared" si="2"/>
        <v>0</v>
      </c>
      <c r="E15" s="5">
        <f t="shared" si="3"/>
        <v>0</v>
      </c>
      <c r="F15" s="3" t="e">
        <f t="shared" si="4"/>
        <v>#DIV/0!</v>
      </c>
      <c r="G15" s="13">
        <v>88</v>
      </c>
      <c r="H15" s="3" t="e">
        <f t="shared" si="5"/>
        <v>#DIV/0!</v>
      </c>
      <c r="I15" s="18">
        <v>70.774289116882</v>
      </c>
      <c r="J15" s="5">
        <f t="shared" si="6"/>
        <v>0</v>
      </c>
      <c r="K15" s="3" t="e">
        <f t="shared" si="7"/>
        <v>#DIV/0!</v>
      </c>
      <c r="L15" s="13">
        <v>128</v>
      </c>
      <c r="M15" s="3" t="e">
        <f t="shared" si="8"/>
        <v>#DIV/0!</v>
      </c>
      <c r="N15" s="18">
        <v>79.5110055275369</v>
      </c>
      <c r="O15" s="5">
        <f t="shared" si="9"/>
        <v>0</v>
      </c>
      <c r="P15" s="9" t="e">
        <f t="shared" si="10"/>
        <v>#DIV/0!</v>
      </c>
    </row>
    <row r="16" spans="1:16" x14ac:dyDescent="0.2">
      <c r="A16" s="15" t="s">
        <v>47</v>
      </c>
      <c r="B16" s="13">
        <f t="shared" si="0"/>
        <v>0</v>
      </c>
      <c r="C16" s="3" t="e">
        <f t="shared" si="1"/>
        <v>#DIV/0!</v>
      </c>
      <c r="D16" s="5">
        <f t="shared" si="2"/>
        <v>0</v>
      </c>
      <c r="E16" s="5">
        <f t="shared" si="3"/>
        <v>0</v>
      </c>
      <c r="F16" s="3" t="e">
        <f t="shared" si="4"/>
        <v>#DIV/0!</v>
      </c>
      <c r="G16" s="13">
        <v>138</v>
      </c>
      <c r="H16" s="3" t="e">
        <f t="shared" si="5"/>
        <v>#DIV/0!</v>
      </c>
      <c r="I16" s="18">
        <v>90.2108640907513</v>
      </c>
      <c r="J16" s="5">
        <f t="shared" si="6"/>
        <v>0</v>
      </c>
      <c r="K16" s="3" t="e">
        <f t="shared" si="7"/>
        <v>#DIV/0!</v>
      </c>
      <c r="L16" s="13">
        <v>190</v>
      </c>
      <c r="M16" s="3" t="e">
        <f t="shared" si="8"/>
        <v>#DIV/0!</v>
      </c>
      <c r="N16" s="18">
        <v>91.2633551870629</v>
      </c>
      <c r="O16" s="5">
        <f t="shared" si="9"/>
        <v>0</v>
      </c>
      <c r="P16" s="9" t="e">
        <f t="shared" si="10"/>
        <v>#DIV/0!</v>
      </c>
    </row>
    <row r="17" spans="1:16" x14ac:dyDescent="0.2">
      <c r="A17" s="15" t="s">
        <v>48</v>
      </c>
      <c r="B17" s="13">
        <f t="shared" si="0"/>
        <v>0</v>
      </c>
      <c r="C17" s="3" t="e">
        <f t="shared" si="1"/>
        <v>#DIV/0!</v>
      </c>
      <c r="D17" s="5">
        <f t="shared" si="2"/>
        <v>0</v>
      </c>
      <c r="E17" s="5">
        <f t="shared" si="3"/>
        <v>0</v>
      </c>
      <c r="F17" s="3" t="e">
        <f t="shared" si="4"/>
        <v>#DIV/0!</v>
      </c>
      <c r="G17" s="13">
        <v>76</v>
      </c>
      <c r="H17" s="3" t="e">
        <f t="shared" si="5"/>
        <v>#DIV/0!</v>
      </c>
      <c r="I17" s="18">
        <v>57.2800139664787</v>
      </c>
      <c r="J17" s="5">
        <f t="shared" si="6"/>
        <v>0</v>
      </c>
      <c r="K17" s="3" t="e">
        <f t="shared" si="7"/>
        <v>#DIV/0!</v>
      </c>
      <c r="L17" s="13">
        <v>165</v>
      </c>
      <c r="M17" s="3" t="e">
        <f t="shared" si="8"/>
        <v>#DIV/0!</v>
      </c>
      <c r="N17" s="18">
        <v>65.299310869258</v>
      </c>
      <c r="O17" s="5">
        <f t="shared" si="9"/>
        <v>0</v>
      </c>
      <c r="P17" s="9" t="e">
        <f t="shared" si="10"/>
        <v>#DIV/0!</v>
      </c>
    </row>
    <row r="18" spans="1:16" x14ac:dyDescent="0.2">
      <c r="A18" s="15" t="s">
        <v>49</v>
      </c>
      <c r="B18" s="13">
        <f t="shared" si="0"/>
        <v>0</v>
      </c>
      <c r="C18" s="3" t="e">
        <f t="shared" si="1"/>
        <v>#DIV/0!</v>
      </c>
      <c r="D18" s="5">
        <f t="shared" si="2"/>
        <v>0</v>
      </c>
      <c r="E18" s="5">
        <f t="shared" si="3"/>
        <v>0</v>
      </c>
      <c r="F18" s="3" t="e">
        <f t="shared" si="4"/>
        <v>#DIV/0!</v>
      </c>
      <c r="G18" s="13">
        <v>76</v>
      </c>
      <c r="H18" s="3" t="e">
        <f t="shared" si="5"/>
        <v>#DIV/0!</v>
      </c>
      <c r="I18" s="18">
        <v>54.1294744108974</v>
      </c>
      <c r="J18" s="5">
        <f t="shared" si="6"/>
        <v>0</v>
      </c>
      <c r="K18" s="3" t="e">
        <f t="shared" si="7"/>
        <v>#DIV/0!</v>
      </c>
      <c r="L18" s="13">
        <v>210</v>
      </c>
      <c r="M18" s="3" t="e">
        <f t="shared" si="8"/>
        <v>#DIV/0!</v>
      </c>
      <c r="N18" s="18">
        <v>90.6972987469859</v>
      </c>
      <c r="O18" s="5">
        <f t="shared" si="9"/>
        <v>0</v>
      </c>
      <c r="P18" s="9" t="e">
        <f t="shared" si="10"/>
        <v>#DIV/0!</v>
      </c>
    </row>
    <row r="19" spans="1:16" x14ac:dyDescent="0.2">
      <c r="A19" s="15" t="s">
        <v>50</v>
      </c>
      <c r="B19" s="13">
        <f t="shared" si="0"/>
        <v>0</v>
      </c>
      <c r="C19" s="3" t="e">
        <f t="shared" si="1"/>
        <v>#DIV/0!</v>
      </c>
      <c r="D19" s="5">
        <f t="shared" si="2"/>
        <v>0</v>
      </c>
      <c r="E19" s="5">
        <f t="shared" si="3"/>
        <v>0</v>
      </c>
      <c r="F19" s="3" t="e">
        <f t="shared" si="4"/>
        <v>#DIV/0!</v>
      </c>
      <c r="G19" s="13">
        <v>84</v>
      </c>
      <c r="H19" s="3" t="e">
        <f t="shared" si="5"/>
        <v>#DIV/0!</v>
      </c>
      <c r="I19" s="18">
        <v>68.0955211449329</v>
      </c>
      <c r="J19" s="5">
        <f t="shared" si="6"/>
        <v>0</v>
      </c>
      <c r="K19" s="3" t="e">
        <f t="shared" si="7"/>
        <v>#DIV/0!</v>
      </c>
      <c r="L19" s="13">
        <v>90</v>
      </c>
      <c r="M19" s="3" t="e">
        <f t="shared" si="8"/>
        <v>#DIV/0!</v>
      </c>
      <c r="N19" s="18">
        <v>50.60632371552</v>
      </c>
      <c r="O19" s="5">
        <f t="shared" si="9"/>
        <v>0</v>
      </c>
      <c r="P19" s="9" t="e">
        <f t="shared" si="10"/>
        <v>#DIV/0!</v>
      </c>
    </row>
    <row r="20" spans="1:16" x14ac:dyDescent="0.2">
      <c r="A20" s="15" t="s">
        <v>51</v>
      </c>
      <c r="B20" s="13">
        <f t="shared" si="0"/>
        <v>0</v>
      </c>
      <c r="C20" s="3" t="e">
        <f t="shared" si="1"/>
        <v>#DIV/0!</v>
      </c>
      <c r="D20" s="5">
        <f t="shared" si="2"/>
        <v>0</v>
      </c>
      <c r="E20" s="5">
        <f t="shared" si="3"/>
        <v>0</v>
      </c>
      <c r="F20" s="3" t="e">
        <f t="shared" si="4"/>
        <v>#DIV/0!</v>
      </c>
      <c r="G20" s="13">
        <v>89</v>
      </c>
      <c r="H20" s="3" t="e">
        <f t="shared" si="5"/>
        <v>#DIV/0!</v>
      </c>
      <c r="I20" s="18">
        <v>60.0166643524946</v>
      </c>
      <c r="J20" s="5">
        <f t="shared" si="6"/>
        <v>0</v>
      </c>
      <c r="K20" s="3" t="e">
        <f t="shared" si="7"/>
        <v>#DIV/0!</v>
      </c>
      <c r="L20" s="13">
        <v>82</v>
      </c>
      <c r="M20" s="3" t="e">
        <f t="shared" si="8"/>
        <v>#DIV/0!</v>
      </c>
      <c r="N20" s="18">
        <v>47.0106370941726</v>
      </c>
      <c r="O20" s="5">
        <f t="shared" si="9"/>
        <v>0</v>
      </c>
      <c r="P20" s="9" t="e">
        <f t="shared" si="10"/>
        <v>#DIV/0!</v>
      </c>
    </row>
    <row r="21" spans="1:16" x14ac:dyDescent="0.2">
      <c r="A21" s="15" t="s">
        <v>52</v>
      </c>
      <c r="B21" s="13">
        <f t="shared" si="0"/>
        <v>0</v>
      </c>
      <c r="C21" s="3" t="e">
        <f t="shared" si="1"/>
        <v>#DIV/0!</v>
      </c>
      <c r="D21" s="5">
        <f t="shared" si="2"/>
        <v>0</v>
      </c>
      <c r="E21" s="5">
        <f t="shared" si="3"/>
        <v>0</v>
      </c>
      <c r="F21" s="3" t="e">
        <f t="shared" si="4"/>
        <v>#DIV/0!</v>
      </c>
      <c r="G21" s="13">
        <v>67</v>
      </c>
      <c r="H21" s="3" t="e">
        <f t="shared" si="5"/>
        <v>#DIV/0!</v>
      </c>
      <c r="I21" s="18">
        <v>42.5205832509386</v>
      </c>
      <c r="J21" s="5">
        <f t="shared" si="6"/>
        <v>0</v>
      </c>
      <c r="K21" s="3" t="e">
        <f t="shared" si="7"/>
        <v>#DIV/0!</v>
      </c>
      <c r="L21" s="13">
        <v>196</v>
      </c>
      <c r="M21" s="3" t="e">
        <f t="shared" si="8"/>
        <v>#DIV/0!</v>
      </c>
      <c r="N21" s="18">
        <v>93.7443331620637</v>
      </c>
      <c r="O21" s="5">
        <f t="shared" si="9"/>
        <v>0</v>
      </c>
      <c r="P21" s="9" t="e">
        <f t="shared" si="10"/>
        <v>#DIV/0!</v>
      </c>
    </row>
    <row r="22" spans="1:16" x14ac:dyDescent="0.2">
      <c r="A22" s="15" t="s">
        <v>229</v>
      </c>
      <c r="B22" s="13">
        <f t="shared" si="0"/>
        <v>0</v>
      </c>
      <c r="C22" s="3" t="e">
        <f t="shared" si="1"/>
        <v>#DIV/0!</v>
      </c>
      <c r="D22" s="5">
        <f t="shared" si="2"/>
        <v>0</v>
      </c>
      <c r="E22" s="5">
        <f t="shared" si="3"/>
        <v>0</v>
      </c>
      <c r="F22" s="3" t="e">
        <f t="shared" si="4"/>
        <v>#DIV/0!</v>
      </c>
      <c r="G22" s="13">
        <v>147</v>
      </c>
      <c r="H22" s="3" t="e">
        <f t="shared" si="5"/>
        <v>#DIV/0!</v>
      </c>
      <c r="I22" s="18">
        <v>59.8080262172227</v>
      </c>
      <c r="J22" s="5">
        <f t="shared" si="6"/>
        <v>0</v>
      </c>
      <c r="K22" s="3" t="e">
        <f t="shared" si="7"/>
        <v>#DIV/0!</v>
      </c>
      <c r="L22" s="13">
        <v>149</v>
      </c>
      <c r="M22" s="3" t="e">
        <f t="shared" si="8"/>
        <v>#DIV/0!</v>
      </c>
      <c r="N22" s="18">
        <v>69.7567201063812</v>
      </c>
      <c r="O22" s="5">
        <f t="shared" si="9"/>
        <v>0</v>
      </c>
      <c r="P22" s="9" t="e">
        <f t="shared" si="10"/>
        <v>#DIV/0!</v>
      </c>
    </row>
    <row r="23" spans="1:16" x14ac:dyDescent="0.2">
      <c r="A23" s="15" t="s">
        <v>230</v>
      </c>
      <c r="B23" s="13">
        <f t="shared" si="0"/>
        <v>0</v>
      </c>
      <c r="C23" s="3" t="e">
        <f t="shared" si="1"/>
        <v>#DIV/0!</v>
      </c>
      <c r="D23" s="5">
        <f t="shared" si="2"/>
        <v>0</v>
      </c>
      <c r="E23" s="5">
        <f t="shared" si="3"/>
        <v>0</v>
      </c>
      <c r="F23" s="3" t="e">
        <f t="shared" si="4"/>
        <v>#DIV/0!</v>
      </c>
      <c r="G23" s="13">
        <v>99</v>
      </c>
      <c r="H23" s="3" t="e">
        <f t="shared" si="5"/>
        <v>#DIV/0!</v>
      </c>
      <c r="I23" s="18">
        <v>46.7332857821917</v>
      </c>
      <c r="J23" s="5">
        <f t="shared" si="6"/>
        <v>0</v>
      </c>
      <c r="K23" s="3" t="e">
        <f t="shared" si="7"/>
        <v>#DIV/0!</v>
      </c>
      <c r="L23" s="13">
        <v>70</v>
      </c>
      <c r="M23" s="3" t="e">
        <f t="shared" si="8"/>
        <v>#DIV/0!</v>
      </c>
      <c r="N23" s="18">
        <v>39.585350825779</v>
      </c>
      <c r="O23" s="5">
        <f t="shared" si="9"/>
        <v>0</v>
      </c>
      <c r="P23" s="9" t="e">
        <f t="shared" si="10"/>
        <v>#DIV/0!</v>
      </c>
    </row>
    <row r="24" spans="1:16" x14ac:dyDescent="0.2">
      <c r="A24" s="15" t="s">
        <v>53</v>
      </c>
      <c r="B24" s="13">
        <f t="shared" si="0"/>
        <v>0</v>
      </c>
      <c r="C24" s="3" t="e">
        <f t="shared" si="1"/>
        <v>#DIV/0!</v>
      </c>
      <c r="D24" s="5">
        <f t="shared" si="2"/>
        <v>0</v>
      </c>
      <c r="E24" s="5">
        <f t="shared" si="3"/>
        <v>0</v>
      </c>
      <c r="F24" s="3" t="e">
        <f t="shared" si="4"/>
        <v>#DIV/0!</v>
      </c>
      <c r="G24" s="13">
        <v>17</v>
      </c>
      <c r="H24" s="3" t="e">
        <f t="shared" si="5"/>
        <v>#DIV/0!</v>
      </c>
      <c r="I24" s="18">
        <v>16.1245154965971</v>
      </c>
      <c r="J24" s="5">
        <f t="shared" si="6"/>
        <v>0</v>
      </c>
      <c r="K24" s="3" t="e">
        <f t="shared" si="7"/>
        <v>#DIV/0!</v>
      </c>
      <c r="L24" s="13">
        <v>60</v>
      </c>
      <c r="M24" s="3" t="e">
        <f t="shared" si="8"/>
        <v>#DIV/0!</v>
      </c>
      <c r="N24" s="18">
        <v>35</v>
      </c>
      <c r="O24" s="5">
        <f t="shared" si="9"/>
        <v>0</v>
      </c>
      <c r="P24" s="9" t="e">
        <f t="shared" si="10"/>
        <v>#DIV/0!</v>
      </c>
    </row>
    <row r="25" spans="1:16" x14ac:dyDescent="0.2">
      <c r="A25" s="15" t="s">
        <v>54</v>
      </c>
      <c r="B25" s="13">
        <f t="shared" si="0"/>
        <v>0</v>
      </c>
      <c r="C25" s="3" t="e">
        <f t="shared" si="1"/>
        <v>#DIV/0!</v>
      </c>
      <c r="D25" s="5">
        <f t="shared" si="2"/>
        <v>0</v>
      </c>
      <c r="E25" s="5">
        <f t="shared" si="3"/>
        <v>0</v>
      </c>
      <c r="F25" s="3" t="e">
        <f t="shared" si="4"/>
        <v>#DIV/0!</v>
      </c>
      <c r="G25" s="13">
        <v>5</v>
      </c>
      <c r="H25" s="3" t="e">
        <f t="shared" si="5"/>
        <v>#DIV/0!</v>
      </c>
      <c r="I25" s="18">
        <v>12.0415945787923</v>
      </c>
      <c r="J25" s="5">
        <f t="shared" si="6"/>
        <v>0</v>
      </c>
      <c r="K25" s="3" t="e">
        <f t="shared" si="7"/>
        <v>#DIV/0!</v>
      </c>
      <c r="L25" s="13">
        <v>22</v>
      </c>
      <c r="M25" s="3" t="e">
        <f t="shared" si="8"/>
        <v>#DIV/0!</v>
      </c>
      <c r="N25" s="18">
        <v>27.2029410174709</v>
      </c>
      <c r="O25" s="5">
        <f t="shared" si="9"/>
        <v>0</v>
      </c>
      <c r="P25" s="9" t="e">
        <f t="shared" si="10"/>
        <v>#DIV/0!</v>
      </c>
    </row>
    <row r="26" spans="1:16" x14ac:dyDescent="0.2">
      <c r="A26" s="15" t="s">
        <v>55</v>
      </c>
      <c r="B26" s="13">
        <f t="shared" si="0"/>
        <v>0</v>
      </c>
      <c r="C26" s="3" t="e">
        <f t="shared" si="1"/>
        <v>#DIV/0!</v>
      </c>
      <c r="D26" s="5">
        <f t="shared" si="2"/>
        <v>0</v>
      </c>
      <c r="E26" s="5">
        <f t="shared" si="3"/>
        <v>0</v>
      </c>
      <c r="F26" s="3" t="e">
        <f t="shared" si="4"/>
        <v>#DIV/0!</v>
      </c>
      <c r="G26" s="13">
        <v>12</v>
      </c>
      <c r="H26" s="3" t="e">
        <f t="shared" si="5"/>
        <v>#DIV/0!</v>
      </c>
      <c r="I26" s="18">
        <v>24.6981780704569</v>
      </c>
      <c r="J26" s="5">
        <f t="shared" si="6"/>
        <v>0</v>
      </c>
      <c r="K26" s="3" t="e">
        <f t="shared" si="7"/>
        <v>#DIV/0!</v>
      </c>
      <c r="L26" s="13">
        <v>37</v>
      </c>
      <c r="M26" s="3" t="e">
        <f t="shared" si="8"/>
        <v>#DIV/0!</v>
      </c>
      <c r="N26" s="18">
        <v>33.6005952328229</v>
      </c>
      <c r="O26" s="5">
        <f t="shared" si="9"/>
        <v>0</v>
      </c>
      <c r="P26" s="9" t="e">
        <f t="shared" si="10"/>
        <v>#DIV/0!</v>
      </c>
    </row>
    <row ht="17" r="27" spans="1:16" thickBot="1" x14ac:dyDescent="0.25">
      <c r="A27" s="16" t="s">
        <v>56</v>
      </c>
      <c r="B27" s="14">
        <f t="shared" si="0"/>
        <v>0</v>
      </c>
      <c r="C27" s="10" t="e">
        <f t="shared" si="1"/>
        <v>#DIV/0!</v>
      </c>
      <c r="D27" s="11">
        <f t="shared" si="2"/>
        <v>0</v>
      </c>
      <c r="E27" s="11">
        <f t="shared" si="3"/>
        <v>0</v>
      </c>
      <c r="F27" s="10" t="e">
        <f t="shared" si="4"/>
        <v>#DIV/0!</v>
      </c>
      <c r="G27" s="14">
        <v>29</v>
      </c>
      <c r="H27" s="10" t="e">
        <f t="shared" si="5"/>
        <v>#DIV/0!</v>
      </c>
      <c r="I27" s="19">
        <v>32.7566787083184</v>
      </c>
      <c r="J27" s="11">
        <f t="shared" si="6"/>
        <v>0</v>
      </c>
      <c r="K27" s="10" t="e">
        <f t="shared" si="7"/>
        <v>#DIV/0!</v>
      </c>
      <c r="L27" s="14">
        <v>18</v>
      </c>
      <c r="M27" s="10" t="e">
        <f t="shared" si="8"/>
        <v>#DIV/0!</v>
      </c>
      <c r="N27" s="19">
        <v>18.3575597506858</v>
      </c>
      <c r="O27" s="11">
        <f t="shared" si="9"/>
        <v>0</v>
      </c>
      <c r="P27" s="12" t="e">
        <f t="shared" si="10"/>
        <v>#DIV/0!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3"/>
  <sheetViews>
    <sheetView workbookViewId="0">
      <selection activeCell="A5" sqref="A5"/>
    </sheetView>
  </sheetViews>
  <sheetFormatPr baseColWidth="10" defaultRowHeight="16" x14ac:dyDescent="0.2"/>
  <cols>
    <col min="1" max="1" width="53" customWidth="1"/>
  </cols>
  <sheetData>
    <row r="1" spans="1:6" x14ac:dyDescent="0.2">
      <c r="A1" t="s">
        <v>0</v>
      </c>
      <c r="B1" s="20" t="s">
        <v>57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66 and 68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42</v>
      </c>
      <c r="B9" s="4">
        <v>3628</v>
      </c>
      <c r="C9" s="3" t="e">
        <f>B9/$B$9</f>
        <v>#DIV/0!</v>
      </c>
      <c r="D9" s="5">
        <v>492.001016259113</v>
      </c>
      <c r="E9" s="5">
        <f>D9/1.645</f>
        <v>0</v>
      </c>
      <c r="F9" s="3" t="e">
        <f>E9/B9</f>
        <v>#DIV/0!</v>
      </c>
    </row>
    <row r="10" spans="1:6" x14ac:dyDescent="0.2">
      <c r="A10" s="17" t="s">
        <v>59</v>
      </c>
      <c r="B10" s="4">
        <v>1379</v>
      </c>
      <c r="C10" s="3" t="e">
        <f t="shared" ref="C10" si="0">B10/$B$9</f>
        <v>#DIV/0!</v>
      </c>
      <c r="D10" s="5">
        <v>341.156855419908</v>
      </c>
      <c r="E10" s="5">
        <f t="shared" ref="E10:E23" si="1">D10/1.645</f>
        <v>0</v>
      </c>
      <c r="F10" s="3" t="e">
        <f t="shared" ref="F10:F20" si="2">E10/B10</f>
        <v>#DIV/0!</v>
      </c>
    </row>
    <row r="11" spans="1:6" x14ac:dyDescent="0.2">
      <c r="A11" s="17" t="s">
        <v>43</v>
      </c>
      <c r="B11" s="4">
        <v>129</v>
      </c>
      <c r="C11" s="3" t="e">
        <f>B11/$B$10</f>
        <v>#DIV/0!</v>
      </c>
      <c r="D11" s="5">
        <v>91.9945650568554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60</v>
      </c>
      <c r="B12" s="4">
        <v>23</v>
      </c>
      <c r="C12" s="3" t="e">
        <f t="shared" ref="C12:C23" si="3">B12/$B$10</f>
        <v>#DIV/0!</v>
      </c>
      <c r="D12" s="5">
        <v>32.9241552663087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61</v>
      </c>
      <c r="B13" s="4">
        <v>209</v>
      </c>
      <c r="C13" s="3" t="e">
        <f t="shared" si="3"/>
        <v>#DIV/0!</v>
      </c>
      <c r="D13" s="5">
        <v>126.960623816993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62</v>
      </c>
      <c r="B14" s="4">
        <v>74</v>
      </c>
      <c r="C14" s="3" t="e">
        <f t="shared" si="3"/>
        <v>#DIV/0!</v>
      </c>
      <c r="D14" s="5">
        <v>65.2839949757979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63</v>
      </c>
      <c r="B15" s="4">
        <v>16</v>
      </c>
      <c r="C15" s="3" t="e">
        <f t="shared" si="3"/>
        <v>#DIV/0!</v>
      </c>
      <c r="D15" s="5">
        <v>24.576411454889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64</v>
      </c>
      <c r="B16" s="4">
        <v>32</v>
      </c>
      <c r="C16" s="3" t="e">
        <f t="shared" si="3"/>
        <v>#DIV/0!</v>
      </c>
      <c r="D16" s="5">
        <v>33.0756708170825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65</v>
      </c>
      <c r="B17" s="4">
        <v>124</v>
      </c>
      <c r="C17" s="3" t="e">
        <f t="shared" si="3"/>
        <v>#DIV/0!</v>
      </c>
      <c r="D17" s="5">
        <v>88.4307638777366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66</v>
      </c>
      <c r="B18" s="4">
        <v>153</v>
      </c>
      <c r="C18" s="3" t="e">
        <f t="shared" si="3"/>
        <v>#DIV/0!</v>
      </c>
      <c r="D18" s="5">
        <v>89.6660470858396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67</v>
      </c>
      <c r="B19" s="4">
        <v>178</v>
      </c>
      <c r="C19" s="3" t="e">
        <f t="shared" si="3"/>
        <v>#DIV/0!</v>
      </c>
      <c r="D19" s="5">
        <v>91.104335791443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68</v>
      </c>
      <c r="B20" s="4">
        <v>109</v>
      </c>
      <c r="C20" s="3" t="e">
        <f t="shared" si="3"/>
        <v>#DIV/0!</v>
      </c>
      <c r="D20" s="5">
        <v>71.8470597867442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69</v>
      </c>
      <c r="B21" s="4">
        <v>242</v>
      </c>
      <c r="C21" s="3" t="e">
        <f t="shared" si="3"/>
        <v>#DIV/0!</v>
      </c>
      <c r="D21" s="5">
        <v>100.687635785135</v>
      </c>
      <c r="E21" s="5">
        <f t="shared" si="1"/>
        <v>0</v>
      </c>
      <c r="F21" s="3" t="e">
        <f t="shared" ref="F21:F23" si="4">E21/B21</f>
        <v>#DIV/0!</v>
      </c>
    </row>
    <row r="22" spans="1:6" x14ac:dyDescent="0.2">
      <c r="A22" s="17" t="s">
        <v>70</v>
      </c>
      <c r="B22" s="4">
        <v>81</v>
      </c>
      <c r="C22" s="3" t="e">
        <f t="shared" si="3"/>
        <v>#DIV/0!</v>
      </c>
      <c r="D22" s="5">
        <v>43.8976081352959</v>
      </c>
      <c r="E22" s="5">
        <f t="shared" si="1"/>
        <v>0</v>
      </c>
      <c r="F22" s="3" t="e">
        <f t="shared" si="4"/>
        <v>#DIV/0!</v>
      </c>
    </row>
    <row r="23" spans="1:6" x14ac:dyDescent="0.2">
      <c r="A23" s="17" t="s">
        <v>71</v>
      </c>
      <c r="B23" s="4">
        <v>9</v>
      </c>
      <c r="C23" s="3" t="e">
        <f t="shared" si="3"/>
        <v>#DIV/0!</v>
      </c>
      <c r="D23" s="5">
        <v>16.1245154965971</v>
      </c>
      <c r="E23" s="5">
        <f t="shared" si="1"/>
        <v>0</v>
      </c>
      <c r="F23" s="3" t="e">
        <f t="shared" si="4"/>
        <v>#DIV/0!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9"/>
  <sheetViews>
    <sheetView workbookViewId="0">
      <selection activeCell="A5" sqref="A5"/>
    </sheetView>
  </sheetViews>
  <sheetFormatPr baseColWidth="10" defaultRowHeight="16" x14ac:dyDescent="0.2"/>
  <cols>
    <col min="1" max="1" width="36.6640625" customWidth="1"/>
  </cols>
  <sheetData>
    <row r="1" spans="1:6" x14ac:dyDescent="0.2">
      <c r="A1" t="s">
        <v>0</v>
      </c>
      <c r="B1" s="20" t="s">
        <v>233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72</v>
      </c>
    </row>
    <row r="5" spans="1:6" x14ac:dyDescent="0.2">
      <c r="A5" t="s">
        <v>4</v>
      </c>
      <c r="B5" s="20" t="inlineStr">
        <is>
          <t>Census Tracts 66 and 68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1534</v>
      </c>
      <c r="C9" s="3" t="e">
        <f>B9/$B$9</f>
        <v>#DIV/0!</v>
      </c>
      <c r="D9" s="18">
        <v>155.56670594957</v>
      </c>
      <c r="E9" s="5">
        <f>D9/1.645</f>
        <v>0</v>
      </c>
      <c r="F9" s="3" t="e">
        <f>E9/B9</f>
        <v>#DIV/0!</v>
      </c>
    </row>
    <row r="10" spans="1:6" x14ac:dyDescent="0.2">
      <c r="A10" s="17" t="s">
        <v>73</v>
      </c>
      <c r="B10" s="4">
        <v>868</v>
      </c>
      <c r="C10" s="3" t="e">
        <f t="shared" ref="C10:C17" si="0">B10/$B$9</f>
        <v>#DIV/0!</v>
      </c>
      <c r="D10" s="18">
        <v>138.621787609308</v>
      </c>
      <c r="E10" s="5">
        <f t="shared" ref="E10:E17" si="1">D10/1.645</f>
        <v>0</v>
      </c>
      <c r="F10" s="3" t="e">
        <f t="shared" ref="F10:F15" si="2">E10/B10</f>
        <v>#DIV/0!</v>
      </c>
    </row>
    <row r="11" spans="1:6" x14ac:dyDescent="0.2">
      <c r="A11" s="17" t="s">
        <v>74</v>
      </c>
      <c r="B11" s="4">
        <v>151</v>
      </c>
      <c r="C11" s="3" t="e">
        <f t="shared" si="0"/>
        <v>#DIV/0!</v>
      </c>
      <c r="D11" s="18">
        <v>61.5223536610881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75</v>
      </c>
      <c r="B12" s="4">
        <v>717</v>
      </c>
      <c r="C12" s="3" t="e">
        <f t="shared" si="0"/>
        <v>#DIV/0!</v>
      </c>
      <c r="D12" s="18">
        <v>130.862523283024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76</v>
      </c>
      <c r="B13" s="4">
        <v>142</v>
      </c>
      <c r="C13" s="3" t="e">
        <f t="shared" si="0"/>
        <v>#DIV/0!</v>
      </c>
      <c r="D13" s="18">
        <v>91.2852671574116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77</v>
      </c>
      <c r="B14" s="4">
        <v>575</v>
      </c>
      <c r="C14" s="3" t="e">
        <f t="shared" si="0"/>
        <v>#DIV/0!</v>
      </c>
      <c r="D14" s="18">
        <v>127.200628929263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78</v>
      </c>
      <c r="B15" s="4">
        <v>666</v>
      </c>
      <c r="C15" s="3" t="e">
        <f t="shared" si="0"/>
        <v>#DIV/0!</v>
      </c>
      <c r="D15" s="18">
        <v>124.523090228279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79</v>
      </c>
      <c r="B16" s="4">
        <v>608</v>
      </c>
      <c r="C16" s="3" t="e">
        <f t="shared" si="0"/>
        <v>#DIV/0!</v>
      </c>
      <c r="D16" s="18">
        <v>121.753850041795</v>
      </c>
      <c r="E16" s="5">
        <f t="shared" si="1"/>
        <v>0</v>
      </c>
      <c r="F16" s="3" t="e">
        <f>E16/B16</f>
        <v>#DIV/0!</v>
      </c>
    </row>
    <row r="17" spans="1:6" x14ac:dyDescent="0.2">
      <c r="A17" s="17" t="s">
        <v>204</v>
      </c>
      <c r="B17" s="4">
        <v>58</v>
      </c>
      <c r="C17" s="3" t="e">
        <f t="shared" si="0"/>
        <v>#DIV/0!</v>
      </c>
      <c r="D17" s="18">
        <v>41.7851648315524</v>
      </c>
      <c r="E17" s="5">
        <f t="shared" si="1"/>
        <v>0</v>
      </c>
      <c r="F17" s="3" t="e">
        <f>E17/B17</f>
        <v>#DIV/0!</v>
      </c>
    </row>
    <row r="19" spans="1:6" x14ac:dyDescent="0.2">
      <c r="A19" s="17" t="s">
        <v>81</v>
      </c>
      <c r="B19" s="26">
        <v>2.4348109517601</v>
      </c>
      <c r="C19" s="3" t="s">
        <v>80</v>
      </c>
      <c r="D19" s="26">
        <v>0.405704760061032</v>
      </c>
      <c r="E19" s="5">
        <f>D19/1.645</f>
        <v>0</v>
      </c>
      <c r="F19" s="3" t="e">
        <f>E19/B19</f>
        <v>#DIV/0!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4"/>
  <sheetViews>
    <sheetView workbookViewId="0">
      <selection activeCell="A5" sqref="A5"/>
    </sheetView>
  </sheetViews>
  <sheetFormatPr baseColWidth="10" defaultRowHeight="16" x14ac:dyDescent="0.2"/>
  <cols>
    <col min="1" max="1" width="28.6640625" customWidth="1"/>
  </cols>
  <sheetData>
    <row r="1" spans="1:6" x14ac:dyDescent="0.2">
      <c r="A1" t="s">
        <v>0</v>
      </c>
      <c r="B1" s="20" t="s">
        <v>82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66 and 68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1534</v>
      </c>
      <c r="C9" s="3" t="e">
        <f>B9/$B$9</f>
        <v>#DIV/0!</v>
      </c>
      <c r="D9" s="18">
        <v>155.56670594957</v>
      </c>
      <c r="E9" s="5">
        <f>D9/1.645</f>
        <v>0</v>
      </c>
      <c r="F9" s="3" t="e">
        <f>E9/B9</f>
        <v>#DIV/0!</v>
      </c>
    </row>
    <row r="10" spans="1:6" x14ac:dyDescent="0.2">
      <c r="A10" s="17" t="s">
        <v>83</v>
      </c>
      <c r="B10" s="4">
        <v>430</v>
      </c>
      <c r="C10" s="3" t="e">
        <f t="shared" ref="C10:C14" si="0">B10/$B$9</f>
        <v>#DIV/0!</v>
      </c>
      <c r="D10" s="18">
        <v>106.150836077725</v>
      </c>
      <c r="E10" s="5">
        <f t="shared" ref="E10:E14" si="1">D10/1.645</f>
        <v>0</v>
      </c>
      <c r="F10" s="3" t="e">
        <f t="shared" ref="F10:F14" si="2">E10/B10</f>
        <v>#DIV/0!</v>
      </c>
    </row>
    <row r="11" spans="1:6" x14ac:dyDescent="0.2">
      <c r="A11" s="17" t="s">
        <v>84</v>
      </c>
      <c r="B11" s="4">
        <v>864</v>
      </c>
      <c r="C11" s="3" t="e">
        <f t="shared" si="0"/>
        <v>#DIV/0!</v>
      </c>
      <c r="D11" s="18">
        <v>160.240444332884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85</v>
      </c>
      <c r="B12" s="4">
        <v>151</v>
      </c>
      <c r="C12" s="3" t="e">
        <f t="shared" si="0"/>
        <v>#DIV/0!</v>
      </c>
      <c r="D12" s="18">
        <v>72.9451848993475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86</v>
      </c>
      <c r="B13" s="4">
        <v>75</v>
      </c>
      <c r="C13" s="3" t="e">
        <f t="shared" si="0"/>
        <v>#DIV/0!</v>
      </c>
      <c r="D13" s="18">
        <v>55.9464029227975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87</v>
      </c>
      <c r="B14" s="4">
        <v>14</v>
      </c>
      <c r="C14" s="3" t="e">
        <f t="shared" si="0"/>
        <v>#DIV/0!</v>
      </c>
      <c r="D14" s="18">
        <v>17.4928556845359</v>
      </c>
      <c r="E14" s="5">
        <f t="shared" si="1"/>
        <v>0</v>
      </c>
      <c r="F14" s="3" t="e">
        <f t="shared" si="2"/>
        <v>#DIV/0!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T12"/>
  <sheetViews>
    <sheetView workbookViewId="0">
      <selection activeCell="A5" sqref="A5"/>
    </sheetView>
  </sheetViews>
  <sheetFormatPr baseColWidth="10" defaultRowHeight="16" x14ac:dyDescent="0.2"/>
  <cols>
    <col min="1" max="1" width="24.5" customWidth="1"/>
    <col min="14" max="14" width="12.83203125" customWidth="1"/>
    <col min="15" max="15" width="14.33203125" customWidth="1"/>
    <col min="16" max="16" width="16.6640625" customWidth="1"/>
    <col min="18" max="18" width="14.1640625" customWidth="1"/>
    <col min="19" max="19" width="15.5" customWidth="1"/>
    <col min="20" max="20" width="16.1640625" customWidth="1"/>
  </cols>
  <sheetData>
    <row r="1" spans="1:20" x14ac:dyDescent="0.2">
      <c r="A1" t="s">
        <v>0</v>
      </c>
      <c r="B1" s="20" t="s">
        <v>91</v>
      </c>
    </row>
    <row r="2" spans="1:20" x14ac:dyDescent="0.2">
      <c r="A2" t="s">
        <v>1</v>
      </c>
      <c r="B2" s="20" t="s">
        <v>6</v>
      </c>
    </row>
    <row r="3" spans="1:20" x14ac:dyDescent="0.2">
      <c r="A3" t="s">
        <v>2</v>
      </c>
      <c r="B3" s="20">
        <v>2022</v>
      </c>
    </row>
    <row r="4" spans="1:20" x14ac:dyDescent="0.2">
      <c r="A4" t="s">
        <v>3</v>
      </c>
      <c r="B4" s="20" t="s">
        <v>7</v>
      </c>
    </row>
    <row r="5" spans="1:20" x14ac:dyDescent="0.2">
      <c r="A5" t="s">
        <v>4</v>
      </c>
      <c r="B5" s="20" t="inlineStr">
        <is>
          <t>Census Tracts 66 and 68 ; Milwaukee County, WI</t>
        </is>
      </c>
    </row>
    <row ht="17" r="6" spans="1:20" thickBot="1" x14ac:dyDescent="0.25"/>
    <row ht="17" r="7" spans="1:20" thickBot="1" x14ac:dyDescent="0.25">
      <c r="A7" s="21"/>
      <c r="B7" s="41" t="s">
        <v>42</v>
      </c>
      <c r="C7" s="42"/>
      <c r="D7" s="42"/>
      <c r="E7" s="43"/>
      <c r="F7" s="41" t="s">
        <v>232</v>
      </c>
      <c r="G7" s="42"/>
      <c r="H7" s="42"/>
      <c r="I7" s="42"/>
      <c r="J7" s="41" t="s">
        <v>95</v>
      </c>
      <c r="K7" s="42"/>
      <c r="L7" s="42"/>
      <c r="M7" s="43"/>
      <c r="N7" s="41" t="s">
        <v>231</v>
      </c>
      <c r="O7" s="42"/>
      <c r="P7" s="42"/>
      <c r="Q7" s="42"/>
      <c r="R7" s="21"/>
      <c r="S7" s="22"/>
      <c r="T7" s="23"/>
    </row>
    <row r="8" spans="1:20" x14ac:dyDescent="0.2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 t="s">
        <v>9</v>
      </c>
      <c r="O8" s="1" t="s">
        <v>11</v>
      </c>
      <c r="P8" s="1" t="s">
        <v>12</v>
      </c>
      <c r="Q8" s="1" t="s">
        <v>13</v>
      </c>
      <c r="R8" s="24" t="s">
        <v>92</v>
      </c>
      <c r="S8" s="1" t="s">
        <v>93</v>
      </c>
      <c r="T8" s="25" t="s">
        <v>94</v>
      </c>
    </row>
    <row r="9" spans="1:20" x14ac:dyDescent="0.2">
      <c r="A9" s="15" t="s">
        <v>88</v>
      </c>
      <c r="B9" s="13">
        <v>2192</v>
      </c>
      <c r="C9" s="18">
        <v>282.02836736754</v>
      </c>
      <c r="D9" s="5">
        <f>C9/1.645</f>
        <v>0</v>
      </c>
      <c r="E9" s="9" t="e">
        <f>D9/B9</f>
        <v>#DIV/0!</v>
      </c>
      <c r="F9" s="30">
        <v>0.639370437956204</v>
      </c>
      <c r="G9" s="39">
        <v>0.141198441917749</v>
      </c>
      <c r="H9" s="39">
        <f>G9/1.645</f>
        <v>0</v>
      </c>
      <c r="I9" s="3" t="e">
        <f>H9/F9</f>
        <v>#DIV/0!</v>
      </c>
      <c r="J9" s="30">
        <v>0.587632299270073</v>
      </c>
      <c r="K9" s="39">
        <v>0.144803314879184</v>
      </c>
      <c r="L9" s="39">
        <f>K9/1.645</f>
        <v>0</v>
      </c>
      <c r="M9" s="9" t="e">
        <f>L9/J9</f>
        <v>#DIV/0!</v>
      </c>
      <c r="N9" s="30">
        <v>0.0813997502675705</v>
      </c>
      <c r="O9" s="39">
        <v>0.0928008620649615</v>
      </c>
      <c r="P9" s="39">
        <f>O9/1.645</f>
        <v>0</v>
      </c>
      <c r="Q9" s="3" t="e">
        <f>P9/N9</f>
        <v>#DIV/0!</v>
      </c>
      <c r="R9" s="32">
        <f>F9*B9</f>
        <v>0</v>
      </c>
      <c r="S9" s="26">
        <f>N9*R9</f>
        <v>0</v>
      </c>
      <c r="T9" s="27" t="e">
        <f>(B9-R9+S9)/B9</f>
        <v>#DIV/0!</v>
      </c>
    </row>
    <row r="10" spans="1:20" x14ac:dyDescent="0.2">
      <c r="A10" s="15" t="s">
        <v>89</v>
      </c>
      <c r="B10" s="13">
        <v>896</v>
      </c>
      <c r="C10" s="18">
        <v>184.390889145858</v>
      </c>
      <c r="D10" s="5">
        <f>C10/1.645</f>
        <v>0</v>
      </c>
      <c r="E10" s="9" t="e">
        <f>D10/B10</f>
        <v>#DIV/0!</v>
      </c>
      <c r="F10" s="30">
        <v>0.620866071428572</v>
      </c>
      <c r="G10" s="39">
        <v>0.229828196703538</v>
      </c>
      <c r="H10" s="39">
        <f>G10/1.645</f>
        <v>0</v>
      </c>
      <c r="I10" s="3" t="e">
        <f>H10/F10</f>
        <v>#DIV/0!</v>
      </c>
      <c r="J10" s="30">
        <v>0.539084821428571</v>
      </c>
      <c r="K10" s="39">
        <v>0.234471746698829</v>
      </c>
      <c r="L10" s="39">
        <f>K10/1.645</f>
        <v>0</v>
      </c>
      <c r="M10" s="9" t="e">
        <f>L10/J10</f>
        <v>#DIV/0!</v>
      </c>
      <c r="N10" s="30">
        <v>0.131570947840718</v>
      </c>
      <c r="O10" s="39">
        <v>0.190318154677897</v>
      </c>
      <c r="P10" s="39">
        <f>O10/1.645</f>
        <v>0</v>
      </c>
      <c r="Q10" s="3" t="e">
        <f>P10/N10</f>
        <v>#DIV/0!</v>
      </c>
      <c r="R10" s="32">
        <f t="shared" ref="R10:R11" si="0">F10*B10</f>
        <v>0</v>
      </c>
      <c r="S10" s="26">
        <f>N10*R10</f>
        <v>0</v>
      </c>
      <c r="T10" s="27" t="e">
        <f t="shared" ref="T10:T11" si="1">(B10-R10+S10)/B10</f>
        <v>#DIV/0!</v>
      </c>
    </row>
    <row ht="17" r="11" spans="1:20" thickBot="1" x14ac:dyDescent="0.25">
      <c r="A11" s="16" t="s">
        <v>90</v>
      </c>
      <c r="B11" s="14">
        <v>1296</v>
      </c>
      <c r="C11" s="19">
        <v>221.948192153034</v>
      </c>
      <c r="D11" s="11">
        <f>C11/1.645</f>
        <v>0</v>
      </c>
      <c r="E11" s="12" t="e">
        <f>D11/B11</f>
        <v>#DIV/0!</v>
      </c>
      <c r="F11" s="31">
        <v>0.652944444444444</v>
      </c>
      <c r="G11" s="40">
        <v>0.168237926758505</v>
      </c>
      <c r="H11" s="40">
        <f>G11/1.645</f>
        <v>0</v>
      </c>
      <c r="I11" s="10" t="e">
        <f>H11/F11</f>
        <v>#DIV/0!</v>
      </c>
      <c r="J11" s="31">
        <v>0.621194444444444</v>
      </c>
      <c r="K11" s="40">
        <v>0.1714322023425</v>
      </c>
      <c r="L11" s="40">
        <f>K11/1.645</f>
        <v>0</v>
      </c>
      <c r="M11" s="12" t="e">
        <f>L11/J11</f>
        <v>#DIV/0!</v>
      </c>
      <c r="N11" s="31">
        <v>0.048424459003375</v>
      </c>
      <c r="O11" s="40">
        <v>0.0607453701939498</v>
      </c>
      <c r="P11" s="40">
        <f>O11/1.645</f>
        <v>0</v>
      </c>
      <c r="Q11" s="10" t="e">
        <f>P11/N11</f>
        <v>#DIV/0!</v>
      </c>
      <c r="R11" s="33">
        <f t="shared" si="0"/>
        <v>0</v>
      </c>
      <c r="S11" s="28">
        <f>N11*R11</f>
        <v>0</v>
      </c>
      <c r="T11" s="29" t="e">
        <f t="shared" si="1"/>
        <v>#DIV/0!</v>
      </c>
    </row>
    <row r="12" spans="1:20" x14ac:dyDescent="0.2">
      <c r="A12" s="17"/>
      <c r="B12" s="4"/>
      <c r="C12" s="3"/>
      <c r="D12" s="5"/>
      <c r="E12" s="5"/>
      <c r="F12" s="3"/>
    </row>
  </sheetData>
  <mergeCells count="4">
    <mergeCell ref="B7:E7"/>
    <mergeCell ref="F7:I7"/>
    <mergeCell ref="J7:M7"/>
    <mergeCell ref="N7:Q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>
      <selection activeCell="A5" sqref="A5"/>
    </sheetView>
  </sheetViews>
  <sheetFormatPr baseColWidth="10" defaultRowHeight="16" x14ac:dyDescent="0.2"/>
  <cols>
    <col min="1" max="1" width="48.33203125" customWidth="1"/>
  </cols>
  <sheetData>
    <row r="1" spans="1:6" x14ac:dyDescent="0.2">
      <c r="A1" t="s">
        <v>0</v>
      </c>
      <c r="B1" s="20" t="s">
        <v>226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66 and 68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205</v>
      </c>
      <c r="B9" s="4"/>
      <c r="C9" s="3"/>
      <c r="D9" s="18"/>
      <c r="E9" s="5"/>
      <c r="F9" s="3"/>
    </row>
    <row r="10" spans="1:6" x14ac:dyDescent="0.2">
      <c r="A10" s="17" t="s">
        <v>206</v>
      </c>
      <c r="B10" s="4">
        <v>1359</v>
      </c>
      <c r="C10" s="3" t="e">
        <f>B10/$B$10</f>
        <v>#DIV/0!</v>
      </c>
      <c r="D10" s="18">
        <v>257.614052411742</v>
      </c>
      <c r="E10" s="5">
        <f t="shared" ref="E10:E29" si="0">D10/1.645</f>
        <v>0</v>
      </c>
      <c r="F10" s="3" t="e">
        <f t="shared" ref="F10:F29" si="1">E10/B10</f>
        <v>#DIV/0!</v>
      </c>
    </row>
    <row r="11" spans="1:6" x14ac:dyDescent="0.2">
      <c r="A11" s="17" t="s">
        <v>207</v>
      </c>
      <c r="B11" s="4">
        <v>844</v>
      </c>
      <c r="C11" s="3" t="e">
        <f t="shared" ref="C11:C19" si="2">B11/$B$10</f>
        <v>#DIV/0!</v>
      </c>
      <c r="D11" s="18">
        <v>189.612763283488</v>
      </c>
      <c r="E11" s="5">
        <f t="shared" si="0"/>
        <v>0</v>
      </c>
      <c r="F11" s="3" t="e">
        <f t="shared" si="1"/>
        <v>#DIV/0!</v>
      </c>
    </row>
    <row r="12" spans="1:6" x14ac:dyDescent="0.2">
      <c r="A12" s="17" t="s">
        <v>208</v>
      </c>
      <c r="B12" s="4">
        <v>118</v>
      </c>
      <c r="C12" s="3" t="e">
        <f t="shared" si="2"/>
        <v>#DIV/0!</v>
      </c>
      <c r="D12" s="18">
        <v>73.8173421358423</v>
      </c>
      <c r="E12" s="5">
        <f t="shared" si="0"/>
        <v>0</v>
      </c>
      <c r="F12" s="3" t="e">
        <f t="shared" si="1"/>
        <v>#DIV/0!</v>
      </c>
    </row>
    <row r="13" spans="1:6" x14ac:dyDescent="0.2">
      <c r="A13" s="17" t="s">
        <v>209</v>
      </c>
      <c r="B13" s="4">
        <v>276</v>
      </c>
      <c r="C13" s="3" t="e">
        <f t="shared" si="2"/>
        <v>#DIV/0!</v>
      </c>
      <c r="D13" s="18">
        <v>121.840059093879</v>
      </c>
      <c r="E13" s="5">
        <f t="shared" si="0"/>
        <v>0</v>
      </c>
      <c r="F13" s="3" t="e">
        <f t="shared" si="1"/>
        <v>#DIV/0!</v>
      </c>
    </row>
    <row r="14" spans="1:6" x14ac:dyDescent="0.2">
      <c r="A14" s="17" t="s">
        <v>210</v>
      </c>
      <c r="B14" s="4">
        <v>8</v>
      </c>
      <c r="C14" s="3" t="e">
        <f t="shared" si="2"/>
        <v>#DIV/0!</v>
      </c>
      <c r="D14" s="18">
        <v>15.8113883008419</v>
      </c>
      <c r="E14" s="5">
        <f t="shared" si="0"/>
        <v>0</v>
      </c>
      <c r="F14" s="3" t="e">
        <f t="shared" si="1"/>
        <v>#DIV/0!</v>
      </c>
    </row>
    <row r="15" spans="1:6" x14ac:dyDescent="0.2">
      <c r="A15" s="17" t="s">
        <v>211</v>
      </c>
      <c r="B15" s="4">
        <v>0</v>
      </c>
      <c r="C15" s="3" t="e">
        <f t="shared" si="2"/>
        <v>#DIV/0!</v>
      </c>
      <c r="D15" s="18">
        <v>12.7279220613579</v>
      </c>
      <c r="E15" s="5">
        <f t="shared" si="0"/>
        <v>0</v>
      </c>
      <c r="F15" s="3" t="e">
        <f t="shared" si="1"/>
        <v>#DIV/0!</v>
      </c>
    </row>
    <row r="16" spans="1:6" x14ac:dyDescent="0.2">
      <c r="A16" s="17" t="s">
        <v>212</v>
      </c>
      <c r="B16" s="4">
        <v>12</v>
      </c>
      <c r="C16" s="3" t="e">
        <f t="shared" si="2"/>
        <v>#DIV/0!</v>
      </c>
      <c r="D16" s="18">
        <v>21.0237960416286</v>
      </c>
      <c r="E16" s="5">
        <f t="shared" si="0"/>
        <v>0</v>
      </c>
      <c r="F16" s="3" t="e">
        <f t="shared" si="1"/>
        <v>#DIV/0!</v>
      </c>
    </row>
    <row r="17" spans="1:6" x14ac:dyDescent="0.2">
      <c r="A17" s="17" t="s">
        <v>213</v>
      </c>
      <c r="B17" s="4">
        <v>0</v>
      </c>
      <c r="C17" s="3" t="e">
        <f t="shared" si="2"/>
        <v>#DIV/0!</v>
      </c>
      <c r="D17" s="18">
        <v>12.7279220613579</v>
      </c>
      <c r="E17" s="5">
        <f t="shared" si="0"/>
        <v>0</v>
      </c>
      <c r="F17" s="3" t="e">
        <f t="shared" si="1"/>
        <v>#DIV/0!</v>
      </c>
    </row>
    <row r="18" spans="1:6" x14ac:dyDescent="0.2">
      <c r="A18" s="17" t="s">
        <v>214</v>
      </c>
      <c r="B18" s="4">
        <v>0</v>
      </c>
      <c r="C18" s="3" t="e">
        <f t="shared" si="2"/>
        <v>#DIV/0!</v>
      </c>
      <c r="D18" s="18">
        <v>12.7279220613579</v>
      </c>
      <c r="E18" s="5">
        <f t="shared" si="0"/>
        <v>0</v>
      </c>
      <c r="F18" s="3" t="e">
        <f t="shared" si="1"/>
        <v>#DIV/0!</v>
      </c>
    </row>
    <row r="19" spans="1:6" x14ac:dyDescent="0.2">
      <c r="A19" s="17" t="s">
        <v>215</v>
      </c>
      <c r="B19" s="4">
        <v>101</v>
      </c>
      <c r="C19" s="3" t="e">
        <f t="shared" si="2"/>
        <v>#DIV/0!</v>
      </c>
      <c r="D19" s="18">
        <v>57.3846669416143</v>
      </c>
      <c r="E19" s="5">
        <f t="shared" si="0"/>
        <v>0</v>
      </c>
      <c r="F19" s="3" t="e">
        <f t="shared" si="1"/>
        <v>#DIV/0!</v>
      </c>
    </row>
    <row r="20" spans="1:6" x14ac:dyDescent="0.2">
      <c r="A20" s="38" t="s">
        <v>216</v>
      </c>
      <c r="B20" s="4"/>
      <c r="C20" s="3"/>
      <c r="D20" s="18"/>
      <c r="E20" s="5"/>
      <c r="F20" s="3"/>
    </row>
    <row r="21" spans="1:6" x14ac:dyDescent="0.2">
      <c r="A21" s="17" t="s">
        <v>217</v>
      </c>
      <c r="B21" s="4">
        <v>1258</v>
      </c>
      <c r="C21" s="3" t="e">
        <f>B21/$B$21</f>
        <v>#DIV/0!</v>
      </c>
      <c r="D21" s="18">
        <v>251.85908758669</v>
      </c>
      <c r="E21" s="5">
        <f t="shared" si="0"/>
        <v>0</v>
      </c>
      <c r="F21" s="3" t="e">
        <f t="shared" si="1"/>
        <v>#DIV/0!</v>
      </c>
    </row>
    <row r="22" spans="1:6" x14ac:dyDescent="0.2">
      <c r="A22" s="17" t="s">
        <v>218</v>
      </c>
      <c r="B22" s="4">
        <v>86</v>
      </c>
      <c r="C22" s="3" t="e">
        <f t="shared" ref="C22:C28" si="3">B22/$B$21</f>
        <v>#DIV/0!</v>
      </c>
      <c r="D22" s="18">
        <v>52.1344415909483</v>
      </c>
      <c r="E22" s="5">
        <f t="shared" si="0"/>
        <v>0</v>
      </c>
      <c r="F22" s="3" t="e">
        <f t="shared" si="1"/>
        <v>#DIV/0!</v>
      </c>
    </row>
    <row r="23" spans="1:6" x14ac:dyDescent="0.2">
      <c r="A23" s="17" t="s">
        <v>219</v>
      </c>
      <c r="B23" s="4">
        <v>368</v>
      </c>
      <c r="C23" s="3" t="e">
        <f t="shared" si="3"/>
        <v>#DIV/0!</v>
      </c>
      <c r="D23" s="18">
        <v>116.811814470969</v>
      </c>
      <c r="E23" s="5">
        <f t="shared" si="0"/>
        <v>0</v>
      </c>
      <c r="F23" s="3" t="e">
        <f t="shared" si="1"/>
        <v>#DIV/0!</v>
      </c>
    </row>
    <row r="24" spans="1:6" x14ac:dyDescent="0.2">
      <c r="A24" s="17" t="s">
        <v>220</v>
      </c>
      <c r="B24" s="4">
        <v>319</v>
      </c>
      <c r="C24" s="3" t="e">
        <f t="shared" si="3"/>
        <v>#DIV/0!</v>
      </c>
      <c r="D24" s="18">
        <v>124.07658925035</v>
      </c>
      <c r="E24" s="5">
        <f t="shared" si="0"/>
        <v>0</v>
      </c>
      <c r="F24" s="3" t="e">
        <f t="shared" si="1"/>
        <v>#DIV/0!</v>
      </c>
    </row>
    <row r="25" spans="1:6" x14ac:dyDescent="0.2">
      <c r="A25" s="17" t="s">
        <v>221</v>
      </c>
      <c r="B25" s="4">
        <v>293</v>
      </c>
      <c r="C25" s="3" t="e">
        <f t="shared" si="3"/>
        <v>#DIV/0!</v>
      </c>
      <c r="D25" s="18">
        <v>108.839331126206</v>
      </c>
      <c r="E25" s="5">
        <f t="shared" si="0"/>
        <v>0</v>
      </c>
      <c r="F25" s="3" t="e">
        <f t="shared" si="1"/>
        <v>#DIV/0!</v>
      </c>
    </row>
    <row r="26" spans="1:6" x14ac:dyDescent="0.2">
      <c r="A26" s="17" t="s">
        <v>222</v>
      </c>
      <c r="B26" s="4">
        <v>69</v>
      </c>
      <c r="C26" s="3" t="e">
        <f t="shared" si="3"/>
        <v>#DIV/0!</v>
      </c>
      <c r="D26" s="18">
        <v>60.0416522091123</v>
      </c>
      <c r="E26" s="5">
        <f t="shared" si="0"/>
        <v>0</v>
      </c>
      <c r="F26" s="3" t="e">
        <f t="shared" si="1"/>
        <v>#DIV/0!</v>
      </c>
    </row>
    <row r="27" spans="1:6" x14ac:dyDescent="0.2">
      <c r="A27" s="17" t="s">
        <v>223</v>
      </c>
      <c r="B27" s="4">
        <v>84</v>
      </c>
      <c r="C27" s="3" t="e">
        <f t="shared" si="3"/>
        <v>#DIV/0!</v>
      </c>
      <c r="D27" s="18">
        <v>57.2712842531054</v>
      </c>
      <c r="E27" s="5">
        <f t="shared" si="0"/>
        <v>0</v>
      </c>
      <c r="F27" s="3" t="e">
        <f t="shared" si="1"/>
        <v>#DIV/0!</v>
      </c>
    </row>
    <row r="28" spans="1:6" x14ac:dyDescent="0.2">
      <c r="A28" s="17" t="s">
        <v>224</v>
      </c>
      <c r="B28" s="4">
        <v>39</v>
      </c>
      <c r="C28" s="3" t="e">
        <f t="shared" si="3"/>
        <v>#DIV/0!</v>
      </c>
      <c r="D28" s="18">
        <v>44.7772263544762</v>
      </c>
      <c r="E28" s="5">
        <f t="shared" si="0"/>
        <v>0</v>
      </c>
      <c r="F28" s="3" t="e">
        <f t="shared" si="1"/>
        <v>#DIV/0!</v>
      </c>
    </row>
    <row r="29" spans="1:6" x14ac:dyDescent="0.2">
      <c r="A29" s="17" t="s">
        <v>225</v>
      </c>
      <c r="B29" s="26">
        <v>29.7813990461049</v>
      </c>
      <c r="C29" s="3" t="s">
        <v>80</v>
      </c>
      <c r="D29" s="5">
        <v>11.0157897625531</v>
      </c>
      <c r="E29" s="5">
        <f t="shared" si="0"/>
        <v>0</v>
      </c>
      <c r="F29" s="3" t="e">
        <f t="shared" si="1"/>
        <v>#DIV/0!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14"/>
  <sheetViews>
    <sheetView workbookViewId="0">
      <selection activeCell="A5" sqref="A5"/>
    </sheetView>
  </sheetViews>
  <sheetFormatPr baseColWidth="10" defaultRowHeight="16" x14ac:dyDescent="0.2"/>
  <cols>
    <col min="1" max="1" width="53.5" customWidth="1"/>
    <col min="2" max="2" width="13.5" customWidth="1"/>
    <col min="7" max="7" width="13.5" customWidth="1"/>
    <col min="12" max="12" width="15.5" customWidth="1"/>
    <col min="14" max="14" width="12.1640625" customWidth="1"/>
  </cols>
  <sheetData>
    <row r="1" spans="1:16" x14ac:dyDescent="0.2">
      <c r="A1" t="s">
        <v>0</v>
      </c>
      <c r="B1" s="20" t="s">
        <v>91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2022</v>
      </c>
    </row>
    <row r="4" spans="1:16" x14ac:dyDescent="0.2">
      <c r="A4" t="s">
        <v>3</v>
      </c>
      <c r="B4" s="20" t="s">
        <v>7</v>
      </c>
    </row>
    <row r="5" spans="1:16" x14ac:dyDescent="0.2">
      <c r="A5" t="s">
        <v>4</v>
      </c>
      <c r="B5" s="20" t="inlineStr">
        <is>
          <t>Census Tracts 66 and 68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15" t="s">
        <v>96</v>
      </c>
      <c r="B9" s="13">
        <v>1361</v>
      </c>
      <c r="C9" s="3" t="e">
        <f>B9/$B$9</f>
        <v>#DIV/0!</v>
      </c>
      <c r="D9" s="18">
        <v>258.07363290348</v>
      </c>
      <c r="E9" s="5">
        <f>D9/1.645</f>
        <v>0</v>
      </c>
      <c r="F9" s="3" t="e">
        <f>E9/B9</f>
        <v>#DIV/0!</v>
      </c>
      <c r="G9" s="13">
        <v>516</v>
      </c>
      <c r="H9" s="3" t="e">
        <f>G9/$G$9</f>
        <v>#DIV/0!</v>
      </c>
      <c r="I9" s="18">
        <v>158.644256120416</v>
      </c>
      <c r="J9" s="5">
        <f>I9/1.645</f>
        <v>0</v>
      </c>
      <c r="K9" s="3" t="e">
        <f>J9/G9</f>
        <v>#DIV/0!</v>
      </c>
      <c r="L9" s="13">
        <v>845</v>
      </c>
      <c r="M9" s="3" t="e">
        <f>L9/$L$9</f>
        <v>#DIV/0!</v>
      </c>
      <c r="N9" s="18">
        <v>188.724667174167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97</v>
      </c>
      <c r="B10" s="13">
        <v>262</v>
      </c>
      <c r="C10" s="3" t="e">
        <f t="shared" ref="C10:C14" si="0">B10/$B$9</f>
        <v>#DIV/0!</v>
      </c>
      <c r="D10" s="18">
        <v>121.938509093723</v>
      </c>
      <c r="E10" s="5">
        <f t="shared" ref="E10:E14" si="1">D10/1.645</f>
        <v>0</v>
      </c>
      <c r="F10" s="3" t="e">
        <f t="shared" ref="F10:F14" si="2">E10/B10</f>
        <v>#DIV/0!</v>
      </c>
      <c r="G10" s="13">
        <v>15</v>
      </c>
      <c r="H10" s="3" t="e">
        <f t="shared" ref="H10:H14" si="3">G10/$G$9</f>
        <v>#DIV/0!</v>
      </c>
      <c r="I10" s="18">
        <v>22.8473193175917</v>
      </c>
      <c r="J10" s="5">
        <f t="shared" ref="J10:J14" si="4">I10/1.645</f>
        <v>0</v>
      </c>
      <c r="K10" s="3" t="e">
        <f t="shared" ref="K10:K14" si="5">J10/G10</f>
        <v>#DIV/0!</v>
      </c>
      <c r="L10" s="13">
        <v>247</v>
      </c>
      <c r="M10" s="3" t="e">
        <f t="shared" ref="M10:M14" si="6">L10/$L$9</f>
        <v>#DIV/0!</v>
      </c>
      <c r="N10" s="18">
        <v>119.954157910428</v>
      </c>
      <c r="O10" s="5">
        <f t="shared" ref="O10:O14" si="7">N10/1.645</f>
        <v>0</v>
      </c>
      <c r="P10" s="9" t="e">
        <f t="shared" ref="P10:P14" si="8">O10/L10</f>
        <v>#DIV/0!</v>
      </c>
    </row>
    <row r="11" spans="1:16" x14ac:dyDescent="0.2">
      <c r="A11" s="15" t="s">
        <v>98</v>
      </c>
      <c r="B11" s="13">
        <v>424</v>
      </c>
      <c r="C11" s="3" t="e">
        <f t="shared" si="0"/>
        <v>#DIV/0!</v>
      </c>
      <c r="D11" s="18">
        <v>117.200682591869</v>
      </c>
      <c r="E11" s="5">
        <f t="shared" si="1"/>
        <v>0</v>
      </c>
      <c r="F11" s="3" t="e">
        <f t="shared" si="2"/>
        <v>#DIV/0!</v>
      </c>
      <c r="G11" s="13">
        <v>124</v>
      </c>
      <c r="H11" s="3" t="e">
        <f t="shared" si="3"/>
        <v>#DIV/0!</v>
      </c>
      <c r="I11" s="18">
        <v>72.8628849277875</v>
      </c>
      <c r="J11" s="5">
        <f t="shared" si="4"/>
        <v>0</v>
      </c>
      <c r="K11" s="3" t="e">
        <f t="shared" si="5"/>
        <v>#DIV/0!</v>
      </c>
      <c r="L11" s="13">
        <v>300</v>
      </c>
      <c r="M11" s="3" t="e">
        <f t="shared" si="6"/>
        <v>#DIV/0!</v>
      </c>
      <c r="N11" s="18">
        <v>104.847508315649</v>
      </c>
      <c r="O11" s="5">
        <f t="shared" si="7"/>
        <v>0</v>
      </c>
      <c r="P11" s="9" t="e">
        <f t="shared" si="8"/>
        <v>#DIV/0!</v>
      </c>
    </row>
    <row r="12" spans="1:16" x14ac:dyDescent="0.2">
      <c r="A12" s="15" t="s">
        <v>99</v>
      </c>
      <c r="B12" s="13">
        <v>239</v>
      </c>
      <c r="C12" s="3" t="e">
        <f t="shared" si="0"/>
        <v>#DIV/0!</v>
      </c>
      <c r="D12" s="18">
        <v>80.2807573457052</v>
      </c>
      <c r="E12" s="5">
        <f t="shared" si="1"/>
        <v>0</v>
      </c>
      <c r="F12" s="3" t="e">
        <f t="shared" si="2"/>
        <v>#DIV/0!</v>
      </c>
      <c r="G12" s="13">
        <v>44</v>
      </c>
      <c r="H12" s="3" t="e">
        <f t="shared" si="3"/>
        <v>#DIV/0!</v>
      </c>
      <c r="I12" s="18">
        <v>34.6554469023269</v>
      </c>
      <c r="J12" s="5">
        <f t="shared" si="4"/>
        <v>0</v>
      </c>
      <c r="K12" s="3" t="e">
        <f t="shared" si="5"/>
        <v>#DIV/0!</v>
      </c>
      <c r="L12" s="13">
        <v>195</v>
      </c>
      <c r="M12" s="3" t="e">
        <f t="shared" si="6"/>
        <v>#DIV/0!</v>
      </c>
      <c r="N12" s="18">
        <v>75.6042326857432</v>
      </c>
      <c r="O12" s="5">
        <f t="shared" si="7"/>
        <v>0</v>
      </c>
      <c r="P12" s="9" t="e">
        <f t="shared" si="8"/>
        <v>#DIV/0!</v>
      </c>
    </row>
    <row r="13" spans="1:16" x14ac:dyDescent="0.2">
      <c r="A13" s="15" t="s">
        <v>100</v>
      </c>
      <c r="B13" s="13">
        <v>53</v>
      </c>
      <c r="C13" s="3" t="e">
        <f t="shared" si="0"/>
        <v>#DIV/0!</v>
      </c>
      <c r="D13" s="18">
        <v>50.6359556046887</v>
      </c>
      <c r="E13" s="5">
        <f t="shared" si="1"/>
        <v>0</v>
      </c>
      <c r="F13" s="3" t="e">
        <f t="shared" si="2"/>
        <v>#DIV/0!</v>
      </c>
      <c r="G13" s="13">
        <v>53</v>
      </c>
      <c r="H13" s="3" t="e">
        <f t="shared" si="3"/>
        <v>#DIV/0!</v>
      </c>
      <c r="I13" s="18">
        <v>50.6359556046887</v>
      </c>
      <c r="J13" s="5">
        <f t="shared" si="4"/>
        <v>0</v>
      </c>
      <c r="K13" s="3" t="e">
        <f t="shared" si="5"/>
        <v>#DIV/0!</v>
      </c>
      <c r="L13" s="13">
        <v>0</v>
      </c>
      <c r="M13" s="3" t="e">
        <f t="shared" si="6"/>
        <v>#DIV/0!</v>
      </c>
      <c r="N13" s="18">
        <v>12.7279220613579</v>
      </c>
      <c r="O13" s="5">
        <f t="shared" si="7"/>
        <v>0</v>
      </c>
      <c r="P13" s="9" t="e">
        <f t="shared" si="8"/>
        <v>#DIV/0!</v>
      </c>
    </row>
    <row ht="17" r="14" spans="1:16" thickBot="1" x14ac:dyDescent="0.25">
      <c r="A14" s="16" t="s">
        <v>101</v>
      </c>
      <c r="B14" s="14">
        <v>383</v>
      </c>
      <c r="C14" s="10" t="e">
        <f t="shared" si="0"/>
        <v>#DIV/0!</v>
      </c>
      <c r="D14" s="19">
        <v>137.876756561793</v>
      </c>
      <c r="E14" s="11">
        <f t="shared" si="1"/>
        <v>0</v>
      </c>
      <c r="F14" s="10" t="e">
        <f t="shared" si="2"/>
        <v>#DIV/0!</v>
      </c>
      <c r="G14" s="14">
        <v>280</v>
      </c>
      <c r="H14" s="10" t="e">
        <f t="shared" si="3"/>
        <v>#DIV/0!</v>
      </c>
      <c r="I14" s="19">
        <v>125.399362039845</v>
      </c>
      <c r="J14" s="11">
        <f t="shared" si="4"/>
        <v>0</v>
      </c>
      <c r="K14" s="10" t="e">
        <f t="shared" si="5"/>
        <v>#DIV/0!</v>
      </c>
      <c r="L14" s="14">
        <v>103</v>
      </c>
      <c r="M14" s="10" t="e">
        <f t="shared" si="6"/>
        <v>#DIV/0!</v>
      </c>
      <c r="N14" s="19">
        <v>58.7962583843564</v>
      </c>
      <c r="O14" s="11">
        <f t="shared" si="7"/>
        <v>0</v>
      </c>
      <c r="P14" s="12" t="e">
        <f t="shared" si="8"/>
        <v>#DIV/0!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3"/>
  <sheetViews>
    <sheetView workbookViewId="0">
      <selection activeCell="A5" sqref="A5"/>
    </sheetView>
  </sheetViews>
  <sheetFormatPr baseColWidth="10" defaultRowHeight="16" x14ac:dyDescent="0.2"/>
  <cols>
    <col min="1" max="1" width="37.83203125" customWidth="1"/>
    <col min="2" max="2" width="13.5" customWidth="1"/>
    <col min="7" max="7" width="13.5" customWidth="1"/>
    <col min="12" max="12" width="15.5" customWidth="1"/>
    <col min="14" max="14" width="12.1640625" customWidth="1"/>
  </cols>
  <sheetData>
    <row r="1" spans="1:16" x14ac:dyDescent="0.2">
      <c r="A1" t="s">
        <v>0</v>
      </c>
      <c r="B1" s="20" t="s">
        <v>102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2022</v>
      </c>
    </row>
    <row r="4" spans="1:16" x14ac:dyDescent="0.2">
      <c r="A4" t="s">
        <v>3</v>
      </c>
      <c r="B4" s="20" t="s">
        <v>7</v>
      </c>
    </row>
    <row r="5" spans="1:16" x14ac:dyDescent="0.2">
      <c r="A5" t="s">
        <v>4</v>
      </c>
      <c r="B5" s="20" t="inlineStr">
        <is>
          <t>Census Tracts 66 and 68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34" t="s">
        <v>103</v>
      </c>
      <c r="B9" s="13">
        <v>340</v>
      </c>
      <c r="C9" s="3" t="e">
        <f>B9/$B$9</f>
        <v>#DIV/0!</v>
      </c>
      <c r="D9" s="18">
        <v>127.988280713509</v>
      </c>
      <c r="E9" s="5">
        <f>D9/1.645</f>
        <v>0</v>
      </c>
      <c r="F9" s="3" t="e">
        <f>E9/B9</f>
        <v>#DIV/0!</v>
      </c>
      <c r="G9" s="13">
        <v>167</v>
      </c>
      <c r="H9" s="3" t="e">
        <f>G9/$G$9</f>
        <v>#DIV/0!</v>
      </c>
      <c r="I9" s="18">
        <v>87.091905479212</v>
      </c>
      <c r="J9" s="5">
        <f>I9/1.645</f>
        <v>0</v>
      </c>
      <c r="K9" s="3" t="e">
        <f>J9/G9</f>
        <v>#DIV/0!</v>
      </c>
      <c r="L9" s="13">
        <v>173</v>
      </c>
      <c r="M9" s="3" t="e">
        <f>L9/$L$9</f>
        <v>#DIV/0!</v>
      </c>
      <c r="N9" s="18">
        <v>77.6208734813001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104</v>
      </c>
      <c r="B10" s="13">
        <v>112</v>
      </c>
      <c r="C10" s="3" t="e">
        <f t="shared" ref="C10:C13" si="0">B10/$B$9</f>
        <v>#DIV/0!</v>
      </c>
      <c r="D10" s="18">
        <v>62.9682459657247</v>
      </c>
      <c r="E10" s="5">
        <f t="shared" ref="E10:E23" si="1">D10/1.645</f>
        <v>0</v>
      </c>
      <c r="F10" s="3" t="e">
        <f t="shared" ref="F10:F23" si="2">E10/B10</f>
        <v>#DIV/0!</v>
      </c>
      <c r="G10" s="13">
        <v>51</v>
      </c>
      <c r="H10" s="3" t="e">
        <f t="shared" ref="H10:H13" si="3">G10/$G$9</f>
        <v>#DIV/0!</v>
      </c>
      <c r="I10" s="18">
        <v>43.8292140016223</v>
      </c>
      <c r="J10" s="5">
        <f t="shared" ref="J10:J23" si="4">I10/1.645</f>
        <v>0</v>
      </c>
      <c r="K10" s="3" t="e">
        <f t="shared" ref="K10:K23" si="5">J10/G10</f>
        <v>#DIV/0!</v>
      </c>
      <c r="L10" s="13">
        <v>61</v>
      </c>
      <c r="M10" s="3" t="e">
        <f t="shared" ref="M10:M13" si="6">L10/$L$9</f>
        <v>#DIV/0!</v>
      </c>
      <c r="N10" s="18">
        <v>44.7213595499958</v>
      </c>
      <c r="O10" s="5">
        <f t="shared" ref="O10:O23" si="7">N10/1.645</f>
        <v>0</v>
      </c>
      <c r="P10" s="9" t="e">
        <f t="shared" ref="P10:P23" si="8">O10/L10</f>
        <v>#DIV/0!</v>
      </c>
    </row>
    <row r="11" spans="1:16" x14ac:dyDescent="0.2">
      <c r="A11" s="15" t="s">
        <v>105</v>
      </c>
      <c r="B11" s="13">
        <v>116</v>
      </c>
      <c r="C11" s="3" t="e">
        <f t="shared" si="0"/>
        <v>#DIV/0!</v>
      </c>
      <c r="D11" s="18">
        <v>67.9411510058521</v>
      </c>
      <c r="E11" s="5">
        <f t="shared" si="1"/>
        <v>0</v>
      </c>
      <c r="F11" s="3" t="e">
        <f t="shared" si="2"/>
        <v>#DIV/0!</v>
      </c>
      <c r="G11" s="13">
        <v>54</v>
      </c>
      <c r="H11" s="3" t="e">
        <f t="shared" si="3"/>
        <v>#DIV/0!</v>
      </c>
      <c r="I11" s="18">
        <v>48.0208288141719</v>
      </c>
      <c r="J11" s="5">
        <f t="shared" si="4"/>
        <v>0</v>
      </c>
      <c r="K11" s="3" t="e">
        <f t="shared" si="5"/>
        <v>#DIV/0!</v>
      </c>
      <c r="L11" s="13">
        <v>62</v>
      </c>
      <c r="M11" s="3" t="e">
        <f t="shared" si="6"/>
        <v>#DIV/0!</v>
      </c>
      <c r="N11" s="18">
        <v>37.589892258425</v>
      </c>
      <c r="O11" s="5">
        <f t="shared" si="7"/>
        <v>0</v>
      </c>
      <c r="P11" s="9" t="e">
        <f t="shared" si="8"/>
        <v>#DIV/0!</v>
      </c>
    </row>
    <row r="12" spans="1:16" x14ac:dyDescent="0.2">
      <c r="A12" s="15" t="s">
        <v>106</v>
      </c>
      <c r="B12" s="13">
        <v>86</v>
      </c>
      <c r="C12" s="3" t="e">
        <f t="shared" si="0"/>
        <v>#DIV/0!</v>
      </c>
      <c r="D12" s="18">
        <v>69.6347614342147</v>
      </c>
      <c r="E12" s="5">
        <f t="shared" si="1"/>
        <v>0</v>
      </c>
      <c r="F12" s="3" t="e">
        <f t="shared" si="2"/>
        <v>#DIV/0!</v>
      </c>
      <c r="G12" s="13">
        <v>61</v>
      </c>
      <c r="H12" s="3" t="e">
        <f t="shared" si="3"/>
        <v>#DIV/0!</v>
      </c>
      <c r="I12" s="18">
        <v>54.4885309033011</v>
      </c>
      <c r="J12" s="5">
        <f t="shared" si="4"/>
        <v>0</v>
      </c>
      <c r="K12" s="3" t="e">
        <f t="shared" si="5"/>
        <v>#DIV/0!</v>
      </c>
      <c r="L12" s="13">
        <v>25</v>
      </c>
      <c r="M12" s="3" t="e">
        <f t="shared" si="6"/>
        <v>#DIV/0!</v>
      </c>
      <c r="N12" s="18">
        <v>31.3209195267317</v>
      </c>
      <c r="O12" s="5">
        <f t="shared" si="7"/>
        <v>0</v>
      </c>
      <c r="P12" s="9" t="e">
        <f t="shared" si="8"/>
        <v>#DIV/0!</v>
      </c>
    </row>
    <row ht="17" r="13" spans="1:16" thickBot="1" x14ac:dyDescent="0.25">
      <c r="A13" s="16" t="s">
        <v>107</v>
      </c>
      <c r="B13" s="14">
        <v>26</v>
      </c>
      <c r="C13" s="10" t="e">
        <f t="shared" si="0"/>
        <v>#DIV/0!</v>
      </c>
      <c r="D13" s="19">
        <v>41.9761837236307</v>
      </c>
      <c r="E13" s="11">
        <f t="shared" si="1"/>
        <v>0</v>
      </c>
      <c r="F13" s="10" t="e">
        <f t="shared" si="2"/>
        <v>#DIV/0!</v>
      </c>
      <c r="G13" s="14">
        <v>1</v>
      </c>
      <c r="H13" s="10" t="e">
        <f t="shared" si="3"/>
        <v>#DIV/0!</v>
      </c>
      <c r="I13" s="19">
        <v>12.7279220613579</v>
      </c>
      <c r="J13" s="11">
        <f t="shared" si="4"/>
        <v>0</v>
      </c>
      <c r="K13" s="10" t="e">
        <f t="shared" si="5"/>
        <v>#DIV/0!</v>
      </c>
      <c r="L13" s="14">
        <v>25</v>
      </c>
      <c r="M13" s="10" t="e">
        <f t="shared" si="6"/>
        <v>#DIV/0!</v>
      </c>
      <c r="N13" s="19">
        <v>40.024992192379</v>
      </c>
      <c r="O13" s="11">
        <f t="shared" si="7"/>
        <v>0</v>
      </c>
      <c r="P13" s="12" t="e">
        <f t="shared" si="8"/>
        <v>#DIV/0!</v>
      </c>
    </row>
    <row r="14" spans="1:16" x14ac:dyDescent="0.2">
      <c r="A14" s="34" t="s">
        <v>108</v>
      </c>
      <c r="B14" s="13">
        <v>2344</v>
      </c>
      <c r="C14" s="3" t="e">
        <f>B14/$B$14</f>
        <v>#DIV/0!</v>
      </c>
      <c r="D14" s="18">
        <v>259.563094449115</v>
      </c>
      <c r="E14" s="5">
        <f t="shared" si="1"/>
        <v>0</v>
      </c>
      <c r="F14" s="3" t="e">
        <f t="shared" si="2"/>
        <v>#DIV/0!</v>
      </c>
      <c r="G14" s="13">
        <v>927</v>
      </c>
      <c r="H14" s="3" t="e">
        <f>G14/$G$14</f>
        <v>#DIV/0!</v>
      </c>
      <c r="I14" s="18">
        <v>176.918060129541</v>
      </c>
      <c r="J14" s="5">
        <f t="shared" si="4"/>
        <v>0</v>
      </c>
      <c r="K14" s="3" t="e">
        <f t="shared" si="5"/>
        <v>#DIV/0!</v>
      </c>
      <c r="L14" s="13">
        <v>1417</v>
      </c>
      <c r="M14" s="3" t="e">
        <f>L14/$L$14</f>
        <v>#DIV/0!</v>
      </c>
      <c r="N14" s="18">
        <v>201.18896590022</v>
      </c>
      <c r="O14" s="5">
        <f t="shared" si="7"/>
        <v>0</v>
      </c>
      <c r="P14" s="9" t="e">
        <f t="shared" si="8"/>
        <v>#DIV/0!</v>
      </c>
    </row>
    <row r="15" spans="1:16" x14ac:dyDescent="0.2">
      <c r="A15" s="15" t="s">
        <v>109</v>
      </c>
      <c r="B15" s="13">
        <v>76</v>
      </c>
      <c r="C15" s="3" t="e">
        <f t="shared" ref="C15:C23" si="9">B15/$B$14</f>
        <v>#DIV/0!</v>
      </c>
      <c r="D15" s="18">
        <v>43.5660418215839</v>
      </c>
      <c r="E15" s="5">
        <f t="shared" si="1"/>
        <v>0</v>
      </c>
      <c r="F15" s="3" t="e">
        <f t="shared" si="2"/>
        <v>#DIV/0!</v>
      </c>
      <c r="G15" s="13">
        <v>48</v>
      </c>
      <c r="H15" s="3" t="e">
        <f t="shared" ref="H15:H23" si="10">G15/$G$14</f>
        <v>#DIV/0!</v>
      </c>
      <c r="I15" s="18">
        <v>37.2155881318568</v>
      </c>
      <c r="J15" s="5">
        <f t="shared" si="4"/>
        <v>0</v>
      </c>
      <c r="K15" s="3" t="e">
        <f t="shared" si="5"/>
        <v>#DIV/0!</v>
      </c>
      <c r="L15" s="13">
        <v>28</v>
      </c>
      <c r="M15" s="3" t="e">
        <f t="shared" ref="M15:M23" si="11">L15/$L$14</f>
        <v>#DIV/0!</v>
      </c>
      <c r="N15" s="18">
        <v>22.6715680975093</v>
      </c>
      <c r="O15" s="5">
        <f t="shared" si="7"/>
        <v>0</v>
      </c>
      <c r="P15" s="9" t="e">
        <f t="shared" si="8"/>
        <v>#DIV/0!</v>
      </c>
    </row>
    <row r="16" spans="1:16" x14ac:dyDescent="0.2">
      <c r="A16" s="15" t="s">
        <v>110</v>
      </c>
      <c r="B16" s="13">
        <v>257</v>
      </c>
      <c r="C16" s="3" t="e">
        <f t="shared" si="9"/>
        <v>#DIV/0!</v>
      </c>
      <c r="D16" s="18">
        <v>101.87246929372</v>
      </c>
      <c r="E16" s="5">
        <f t="shared" si="1"/>
        <v>0</v>
      </c>
      <c r="F16" s="3" t="e">
        <f t="shared" si="2"/>
        <v>#DIV/0!</v>
      </c>
      <c r="G16" s="13">
        <v>78</v>
      </c>
      <c r="H16" s="3" t="e">
        <f t="shared" si="10"/>
        <v>#DIV/0!</v>
      </c>
      <c r="I16" s="18">
        <v>49.2036584005702</v>
      </c>
      <c r="J16" s="5">
        <f t="shared" si="4"/>
        <v>0</v>
      </c>
      <c r="K16" s="3" t="e">
        <f t="shared" si="5"/>
        <v>#DIV/0!</v>
      </c>
      <c r="L16" s="13">
        <v>179</v>
      </c>
      <c r="M16" s="3" t="e">
        <f t="shared" si="11"/>
        <v>#DIV/0!</v>
      </c>
      <c r="N16" s="18">
        <v>93.0591209930547</v>
      </c>
      <c r="O16" s="5">
        <f t="shared" si="7"/>
        <v>0</v>
      </c>
      <c r="P16" s="9" t="e">
        <f t="shared" si="8"/>
        <v>#DIV/0!</v>
      </c>
    </row>
    <row r="17" spans="1:16" x14ac:dyDescent="0.2">
      <c r="A17" s="15" t="s">
        <v>105</v>
      </c>
      <c r="B17" s="13">
        <v>1060</v>
      </c>
      <c r="C17" s="3" t="e">
        <f t="shared" si="9"/>
        <v>#DIV/0!</v>
      </c>
      <c r="D17" s="18">
        <v>195.532605976599</v>
      </c>
      <c r="E17" s="5">
        <f t="shared" si="1"/>
        <v>0</v>
      </c>
      <c r="F17" s="3" t="e">
        <f t="shared" si="2"/>
        <v>#DIV/0!</v>
      </c>
      <c r="G17" s="13">
        <v>500</v>
      </c>
      <c r="H17" s="3" t="e">
        <f t="shared" si="10"/>
        <v>#DIV/0!</v>
      </c>
      <c r="I17" s="18">
        <v>137.637204272682</v>
      </c>
      <c r="J17" s="5">
        <f t="shared" si="4"/>
        <v>0</v>
      </c>
      <c r="K17" s="3" t="e">
        <f t="shared" si="5"/>
        <v>#DIV/0!</v>
      </c>
      <c r="L17" s="13">
        <v>560</v>
      </c>
      <c r="M17" s="3" t="e">
        <f t="shared" si="11"/>
        <v>#DIV/0!</v>
      </c>
      <c r="N17" s="18">
        <v>125.872951820477</v>
      </c>
      <c r="O17" s="5">
        <f t="shared" si="7"/>
        <v>0</v>
      </c>
      <c r="P17" s="9" t="e">
        <f t="shared" si="8"/>
        <v>#DIV/0!</v>
      </c>
    </row>
    <row r="18" spans="1:16" x14ac:dyDescent="0.2">
      <c r="A18" s="15" t="s">
        <v>111</v>
      </c>
      <c r="B18" s="13">
        <v>599</v>
      </c>
      <c r="C18" s="3" t="e">
        <f t="shared" si="9"/>
        <v>#DIV/0!</v>
      </c>
      <c r="D18" s="18">
        <v>141.449637680695</v>
      </c>
      <c r="E18" s="5">
        <f t="shared" si="1"/>
        <v>0</v>
      </c>
      <c r="F18" s="3" t="e">
        <f t="shared" si="2"/>
        <v>#DIV/0!</v>
      </c>
      <c r="G18" s="13">
        <v>221</v>
      </c>
      <c r="H18" s="3" t="e">
        <f t="shared" si="10"/>
        <v>#DIV/0!</v>
      </c>
      <c r="I18" s="18">
        <v>87.6584280032445</v>
      </c>
      <c r="J18" s="5">
        <f t="shared" si="4"/>
        <v>0</v>
      </c>
      <c r="K18" s="3" t="e">
        <f t="shared" si="5"/>
        <v>#DIV/0!</v>
      </c>
      <c r="L18" s="13">
        <v>378</v>
      </c>
      <c r="M18" s="3" t="e">
        <f t="shared" si="11"/>
        <v>#DIV/0!</v>
      </c>
      <c r="N18" s="18">
        <v>110.317722964173</v>
      </c>
      <c r="O18" s="5">
        <f t="shared" si="7"/>
        <v>0</v>
      </c>
      <c r="P18" s="9" t="e">
        <f t="shared" si="8"/>
        <v>#DIV/0!</v>
      </c>
    </row>
    <row r="19" spans="1:16" x14ac:dyDescent="0.2">
      <c r="A19" s="15" t="s">
        <v>112</v>
      </c>
      <c r="B19" s="13">
        <v>178</v>
      </c>
      <c r="C19" s="3" t="e">
        <f t="shared" si="9"/>
        <v>#DIV/0!</v>
      </c>
      <c r="D19" s="18">
        <v>99.0858213873206</v>
      </c>
      <c r="E19" s="5">
        <f t="shared" si="1"/>
        <v>0</v>
      </c>
      <c r="F19" s="3" t="e">
        <f t="shared" si="2"/>
        <v>#DIV/0!</v>
      </c>
      <c r="G19" s="13">
        <v>48</v>
      </c>
      <c r="H19" s="3" t="e">
        <f t="shared" si="10"/>
        <v>#DIV/0!</v>
      </c>
      <c r="I19" s="18">
        <v>57.0788927713213</v>
      </c>
      <c r="J19" s="5">
        <f t="shared" si="4"/>
        <v>0</v>
      </c>
      <c r="K19" s="3" t="e">
        <f t="shared" si="5"/>
        <v>#DIV/0!</v>
      </c>
      <c r="L19" s="13">
        <v>130</v>
      </c>
      <c r="M19" s="3" t="e">
        <f t="shared" si="11"/>
        <v>#DIV/0!</v>
      </c>
      <c r="N19" s="18">
        <v>79.6241169495775</v>
      </c>
      <c r="O19" s="5">
        <f t="shared" si="7"/>
        <v>0</v>
      </c>
      <c r="P19" s="9" t="e">
        <f t="shared" si="8"/>
        <v>#DIV/0!</v>
      </c>
    </row>
    <row r="20" spans="1:16" x14ac:dyDescent="0.2">
      <c r="A20" s="15" t="s">
        <v>113</v>
      </c>
      <c r="B20" s="13">
        <v>91</v>
      </c>
      <c r="C20" s="3" t="e">
        <f t="shared" si="9"/>
        <v>#DIV/0!</v>
      </c>
      <c r="D20" s="18">
        <v>59.0592922409336</v>
      </c>
      <c r="E20" s="5">
        <f t="shared" si="1"/>
        <v>0</v>
      </c>
      <c r="F20" s="3" t="e">
        <f t="shared" si="2"/>
        <v>#DIV/0!</v>
      </c>
      <c r="G20" s="13">
        <v>19</v>
      </c>
      <c r="H20" s="3" t="e">
        <f t="shared" si="10"/>
        <v>#DIV/0!</v>
      </c>
      <c r="I20" s="18">
        <v>23.3452350598575</v>
      </c>
      <c r="J20" s="5">
        <f t="shared" si="4"/>
        <v>0</v>
      </c>
      <c r="K20" s="3" t="e">
        <f t="shared" si="5"/>
        <v>#DIV/0!</v>
      </c>
      <c r="L20" s="13">
        <v>72</v>
      </c>
      <c r="M20" s="3" t="e">
        <f t="shared" si="11"/>
        <v>#DIV/0!</v>
      </c>
      <c r="N20" s="18">
        <v>54.7083174663597</v>
      </c>
      <c r="O20" s="5">
        <f t="shared" si="7"/>
        <v>0</v>
      </c>
      <c r="P20" s="9" t="e">
        <f t="shared" si="8"/>
        <v>#DIV/0!</v>
      </c>
    </row>
    <row r="21" spans="1:16" x14ac:dyDescent="0.2">
      <c r="A21" s="15" t="s">
        <v>114</v>
      </c>
      <c r="B21" s="13">
        <v>83</v>
      </c>
      <c r="C21" s="3" t="e">
        <f t="shared" si="9"/>
        <v>#DIV/0!</v>
      </c>
      <c r="D21" s="18">
        <v>57.3061951275776</v>
      </c>
      <c r="E21" s="5">
        <f t="shared" si="1"/>
        <v>0</v>
      </c>
      <c r="F21" s="3" t="e">
        <f t="shared" si="2"/>
        <v>#DIV/0!</v>
      </c>
      <c r="G21" s="13">
        <v>13</v>
      </c>
      <c r="H21" s="3" t="e">
        <f t="shared" si="10"/>
        <v>#DIV/0!</v>
      </c>
      <c r="I21" s="18">
        <v>12.7279220613579</v>
      </c>
      <c r="J21" s="5">
        <f t="shared" si="4"/>
        <v>0</v>
      </c>
      <c r="K21" s="3" t="e">
        <f t="shared" si="5"/>
        <v>#DIV/0!</v>
      </c>
      <c r="L21" s="13">
        <v>70</v>
      </c>
      <c r="M21" s="3" t="e">
        <f t="shared" si="11"/>
        <v>#DIV/0!</v>
      </c>
      <c r="N21" s="18">
        <v>55.9464029227975</v>
      </c>
      <c r="O21" s="5">
        <f t="shared" si="7"/>
        <v>0</v>
      </c>
      <c r="P21" s="9" t="e">
        <f t="shared" si="8"/>
        <v>#DIV/0!</v>
      </c>
    </row>
    <row r="22" spans="1:16" x14ac:dyDescent="0.2">
      <c r="A22" s="15" t="s">
        <v>115</v>
      </c>
      <c r="B22" s="13">
        <v>2011</v>
      </c>
      <c r="C22" s="3" t="e">
        <f t="shared" si="9"/>
        <v>#DIV/0!</v>
      </c>
      <c r="D22" s="18">
        <v>251.205095489721</v>
      </c>
      <c r="E22" s="5">
        <f t="shared" si="1"/>
        <v>0</v>
      </c>
      <c r="F22" s="3" t="e">
        <f t="shared" si="2"/>
        <v>#DIV/0!</v>
      </c>
      <c r="G22" s="13">
        <v>801</v>
      </c>
      <c r="H22" s="3" t="e">
        <f t="shared" si="10"/>
        <v>#DIV/0!</v>
      </c>
      <c r="I22" s="18">
        <v>169.425499851705</v>
      </c>
      <c r="J22" s="5">
        <f t="shared" si="4"/>
        <v>0</v>
      </c>
      <c r="K22" s="3" t="e">
        <f t="shared" si="5"/>
        <v>#DIV/0!</v>
      </c>
      <c r="L22" s="13">
        <v>1210</v>
      </c>
      <c r="M22" s="3" t="e">
        <f t="shared" si="11"/>
        <v>#DIV/0!</v>
      </c>
      <c r="N22" s="18">
        <v>186.102122502673</v>
      </c>
      <c r="O22" s="5">
        <f t="shared" si="7"/>
        <v>0</v>
      </c>
      <c r="P22" s="9" t="e">
        <f t="shared" si="8"/>
        <v>#DIV/0!</v>
      </c>
    </row>
    <row ht="17" r="23" spans="1:16" thickBot="1" x14ac:dyDescent="0.25">
      <c r="A23" s="16" t="s">
        <v>107</v>
      </c>
      <c r="B23" s="14">
        <v>174</v>
      </c>
      <c r="C23" s="10" t="e">
        <f t="shared" si="9"/>
        <v>#DIV/0!</v>
      </c>
      <c r="D23" s="19">
        <v>81.3203541556479</v>
      </c>
      <c r="E23" s="11">
        <f t="shared" si="1"/>
        <v>0</v>
      </c>
      <c r="F23" s="10" t="e">
        <f t="shared" si="2"/>
        <v>#DIV/0!</v>
      </c>
      <c r="G23" s="14">
        <v>32</v>
      </c>
      <c r="H23" s="10" t="e">
        <f t="shared" si="10"/>
        <v>#DIV/0!</v>
      </c>
      <c r="I23" s="19">
        <v>26</v>
      </c>
      <c r="J23" s="11">
        <f t="shared" si="4"/>
        <v>0</v>
      </c>
      <c r="K23" s="10" t="e">
        <f t="shared" si="5"/>
        <v>#DIV/0!</v>
      </c>
      <c r="L23" s="14">
        <v>142</v>
      </c>
      <c r="M23" s="10" t="e">
        <f t="shared" si="11"/>
        <v>#DIV/0!</v>
      </c>
      <c r="N23" s="19">
        <v>77.0778826901725</v>
      </c>
      <c r="O23" s="11">
        <f t="shared" si="7"/>
        <v>0</v>
      </c>
      <c r="P23" s="12" t="e">
        <f t="shared" si="8"/>
        <v>#DIV/0!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3"/>
  <sheetViews>
    <sheetView workbookViewId="0">
      <selection activeCell="A5" sqref="A5"/>
    </sheetView>
  </sheetViews>
  <sheetFormatPr baseColWidth="10" defaultRowHeight="16" x14ac:dyDescent="0.2"/>
  <cols>
    <col min="1" max="1" width="38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66 and 68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116</v>
      </c>
      <c r="B9" s="4">
        <v>1985</v>
      </c>
      <c r="C9" s="3" t="e">
        <f>B9/$B$9</f>
        <v>#DIV/0!</v>
      </c>
      <c r="D9" s="18">
        <v>144.461067419565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118</v>
      </c>
      <c r="B10" s="4">
        <v>451</v>
      </c>
      <c r="C10" s="3" t="e">
        <f t="shared" ref="C10:C11" si="0">B10/$B$9</f>
        <v>#DIV/0!</v>
      </c>
      <c r="D10" s="18">
        <v>109.603832049797</v>
      </c>
      <c r="E10" s="5">
        <f t="shared" ref="E10:E13" si="1">D10/1.645</f>
        <v>0</v>
      </c>
      <c r="F10" s="3" t="e">
        <f t="shared" ref="F10:F13" si="2">E10/B10</f>
        <v>#DIV/0!</v>
      </c>
    </row>
    <row r="11" spans="1:6" x14ac:dyDescent="0.2">
      <c r="A11" s="17" t="s">
        <v>121</v>
      </c>
      <c r="B11" s="4">
        <v>1534</v>
      </c>
      <c r="C11" s="3" t="e">
        <f t="shared" si="0"/>
        <v>#DIV/0!</v>
      </c>
      <c r="D11" s="18">
        <v>155.56670594957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119</v>
      </c>
      <c r="B12" s="4">
        <v>498</v>
      </c>
      <c r="C12" s="3" t="e">
        <f>B12/$B$11</f>
        <v>#DIV/0!</v>
      </c>
      <c r="D12" s="18">
        <v>106.042444332446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120</v>
      </c>
      <c r="B13" s="4">
        <v>1036</v>
      </c>
      <c r="C13" s="3" t="e">
        <f>B13/$B$11</f>
        <v>#DIV/0!</v>
      </c>
      <c r="D13" s="18">
        <v>153.652204670158</v>
      </c>
      <c r="E13" s="5">
        <f t="shared" si="1"/>
        <v>0</v>
      </c>
      <c r="F13" s="3" t="e">
        <f t="shared" si="2"/>
        <v>#DIV/0!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Q17"/>
  <sheetViews>
    <sheetView workbookViewId="0">
      <selection activeCell="A5" sqref="A5"/>
    </sheetView>
  </sheetViews>
  <sheetFormatPr baseColWidth="10" defaultRowHeight="16" x14ac:dyDescent="0.2"/>
  <cols>
    <col min="1" max="1" width="34.6640625" customWidth="1"/>
    <col min="14" max="14" width="12.83203125" customWidth="1"/>
    <col min="15" max="15" width="14.33203125" customWidth="1"/>
    <col min="16" max="16" width="16.6640625" customWidth="1"/>
  </cols>
  <sheetData>
    <row r="1" spans="1:17" x14ac:dyDescent="0.2">
      <c r="A1" t="s">
        <v>0</v>
      </c>
      <c r="B1" s="20" t="s">
        <v>122</v>
      </c>
    </row>
    <row r="2" spans="1:17" x14ac:dyDescent="0.2">
      <c r="A2" t="s">
        <v>1</v>
      </c>
      <c r="B2" s="20" t="s">
        <v>6</v>
      </c>
    </row>
    <row r="3" spans="1:17" x14ac:dyDescent="0.2">
      <c r="A3" t="s">
        <v>2</v>
      </c>
      <c r="B3" s="20">
        <v>2022</v>
      </c>
    </row>
    <row r="4" spans="1:17" x14ac:dyDescent="0.2">
      <c r="A4" t="s">
        <v>3</v>
      </c>
      <c r="B4" s="20" t="s">
        <v>7</v>
      </c>
    </row>
    <row r="5" spans="1:17" x14ac:dyDescent="0.2">
      <c r="A5" t="s">
        <v>4</v>
      </c>
      <c r="B5" s="20" t="inlineStr">
        <is>
          <t>Census Tracts 66 and 68 ; Milwaukee County, WI</t>
        </is>
      </c>
    </row>
    <row ht="17" r="6" spans="1:17" thickBot="1" x14ac:dyDescent="0.25"/>
    <row ht="17" r="7" spans="1:17" thickBot="1" x14ac:dyDescent="0.25">
      <c r="A7" s="21"/>
      <c r="B7" s="41" t="s">
        <v>117</v>
      </c>
      <c r="C7" s="42"/>
      <c r="D7" s="42"/>
      <c r="E7" s="43"/>
      <c r="F7" s="41" t="s">
        <v>119</v>
      </c>
      <c r="G7" s="42"/>
      <c r="H7" s="42"/>
      <c r="I7" s="42"/>
      <c r="J7" s="41" t="s">
        <v>120</v>
      </c>
      <c r="K7" s="42"/>
      <c r="L7" s="42"/>
      <c r="M7" s="43"/>
      <c r="N7" s="35"/>
      <c r="O7" s="35"/>
      <c r="P7" s="35"/>
      <c r="Q7" s="35"/>
    </row>
    <row r="8" spans="1:17" x14ac:dyDescent="0.2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/>
      <c r="O8" s="1"/>
      <c r="P8" s="1"/>
      <c r="Q8" s="1"/>
    </row>
    <row r="9" spans="1:17" x14ac:dyDescent="0.2">
      <c r="A9" s="15" t="s">
        <v>123</v>
      </c>
      <c r="B9" s="13">
        <v>1534</v>
      </c>
      <c r="C9" s="18">
        <v>155.56670594957</v>
      </c>
      <c r="D9" s="5">
        <f>C9/1.645</f>
        <v>0</v>
      </c>
      <c r="E9" s="9" t="e">
        <f>D9/B9</f>
        <v>#DIV/0!</v>
      </c>
      <c r="F9" s="13">
        <v>498</v>
      </c>
      <c r="G9" s="18">
        <v>106.042444332446</v>
      </c>
      <c r="H9" s="5">
        <f>G9/1.645</f>
        <v>0</v>
      </c>
      <c r="I9" s="3" t="e">
        <f>H9/F9</f>
        <v>#DIV/0!</v>
      </c>
      <c r="J9" s="13">
        <v>1036</v>
      </c>
      <c r="K9" s="18">
        <v>153.652204670158</v>
      </c>
      <c r="L9" s="5">
        <f>K9/1.645</f>
        <v>0</v>
      </c>
      <c r="M9" s="9" t="e">
        <f>L9/J9</f>
        <v>#DIV/0!</v>
      </c>
      <c r="N9" s="30"/>
      <c r="O9" s="5"/>
      <c r="P9" s="5"/>
      <c r="Q9" s="3"/>
    </row>
    <row r="10" spans="1:17" x14ac:dyDescent="0.2">
      <c r="A10" s="34" t="s">
        <v>124</v>
      </c>
      <c r="B10" s="13"/>
      <c r="C10" s="18"/>
      <c r="D10" s="5"/>
      <c r="E10" s="9"/>
      <c r="F10" s="13"/>
      <c r="G10" s="18"/>
      <c r="H10" s="5"/>
      <c r="I10" s="3"/>
      <c r="J10" s="13"/>
      <c r="K10" s="18"/>
      <c r="L10" s="5"/>
      <c r="M10" s="9"/>
      <c r="N10" s="30"/>
      <c r="O10" s="5"/>
      <c r="P10" s="5"/>
      <c r="Q10" s="3"/>
    </row>
    <row r="11" spans="1:17" x14ac:dyDescent="0.2">
      <c r="A11" s="17" t="s">
        <v>125</v>
      </c>
      <c r="B11" s="13">
        <v>686</v>
      </c>
      <c r="C11" s="18">
        <v>123.239604024031</v>
      </c>
      <c r="D11" s="5">
        <f t="shared" ref="D11:D17" si="0">C11/1.645</f>
        <v>0</v>
      </c>
      <c r="E11" s="9" t="e">
        <f t="shared" ref="E11:E17" si="1">D11/B11</f>
        <v>#DIV/0!</v>
      </c>
      <c r="F11" s="13">
        <v>301</v>
      </c>
      <c r="G11" s="18">
        <v>94.3027040969664</v>
      </c>
      <c r="H11" s="5">
        <f t="shared" ref="H11:H17" si="2">G11/1.645</f>
        <v>0</v>
      </c>
      <c r="I11" s="3" t="e">
        <f t="shared" ref="I11:I17" si="3">H11/F11</f>
        <v>#DIV/0!</v>
      </c>
      <c r="J11" s="13">
        <v>385</v>
      </c>
      <c r="K11" s="18">
        <v>116</v>
      </c>
      <c r="L11" s="5">
        <f t="shared" ref="L11:L17" si="4">K11/1.645</f>
        <v>0</v>
      </c>
      <c r="M11" s="9" t="e">
        <f t="shared" ref="M11:M17" si="5">L11/J11</f>
        <v>#DIV/0!</v>
      </c>
    </row>
    <row r="12" spans="1:17" x14ac:dyDescent="0.2">
      <c r="A12" s="17" t="s">
        <v>126</v>
      </c>
      <c r="B12" s="13">
        <v>82</v>
      </c>
      <c r="C12" s="18">
        <v>57.1401785086466</v>
      </c>
      <c r="D12" s="5">
        <f t="shared" si="0"/>
        <v>0</v>
      </c>
      <c r="E12" s="9" t="e">
        <f t="shared" si="1"/>
        <v>#DIV/0!</v>
      </c>
      <c r="F12" s="13">
        <v>34</v>
      </c>
      <c r="G12" s="18">
        <v>46.8721665810319</v>
      </c>
      <c r="H12" s="5">
        <f t="shared" si="2"/>
        <v>0</v>
      </c>
      <c r="I12" s="3" t="e">
        <f t="shared" si="3"/>
        <v>#DIV/0!</v>
      </c>
      <c r="J12" s="13">
        <v>48</v>
      </c>
      <c r="K12" s="18">
        <v>37.4432904536981</v>
      </c>
      <c r="L12" s="5">
        <f t="shared" si="4"/>
        <v>0</v>
      </c>
      <c r="M12" s="9" t="e">
        <f t="shared" si="5"/>
        <v>#DIV/0!</v>
      </c>
    </row>
    <row r="13" spans="1:17" x14ac:dyDescent="0.2">
      <c r="A13" s="17" t="s">
        <v>127</v>
      </c>
      <c r="B13" s="13">
        <v>526</v>
      </c>
      <c r="C13" s="18">
        <v>124.084648526721</v>
      </c>
      <c r="D13" s="5">
        <f t="shared" si="0"/>
        <v>0</v>
      </c>
      <c r="E13" s="9" t="e">
        <f t="shared" si="1"/>
        <v>#DIV/0!</v>
      </c>
      <c r="F13" s="13">
        <v>159</v>
      </c>
      <c r="G13" s="18">
        <v>66.8879660327626</v>
      </c>
      <c r="H13" s="5">
        <f t="shared" si="2"/>
        <v>0</v>
      </c>
      <c r="I13" s="3" t="e">
        <f t="shared" si="3"/>
        <v>#DIV/0!</v>
      </c>
      <c r="J13" s="13">
        <v>367</v>
      </c>
      <c r="K13" s="18">
        <v>108.706025591961</v>
      </c>
      <c r="L13" s="5">
        <f t="shared" si="4"/>
        <v>0</v>
      </c>
      <c r="M13" s="9" t="e">
        <f t="shared" si="5"/>
        <v>#DIV/0!</v>
      </c>
    </row>
    <row r="14" spans="1:17" x14ac:dyDescent="0.2">
      <c r="A14" s="17" t="s">
        <v>128</v>
      </c>
      <c r="B14" s="13">
        <v>69</v>
      </c>
      <c r="C14" s="18">
        <v>59.4390444068543</v>
      </c>
      <c r="D14" s="5">
        <f t="shared" si="0"/>
        <v>0</v>
      </c>
      <c r="E14" s="9" t="e">
        <f t="shared" si="1"/>
        <v>#DIV/0!</v>
      </c>
      <c r="F14" s="13">
        <v>0</v>
      </c>
      <c r="G14" s="18">
        <v>12.7279220613579</v>
      </c>
      <c r="H14" s="5">
        <f t="shared" si="2"/>
        <v>0</v>
      </c>
      <c r="I14" s="3" t="e">
        <f t="shared" si="3"/>
        <v>#DIV/0!</v>
      </c>
      <c r="J14" s="13">
        <v>69</v>
      </c>
      <c r="K14" s="18">
        <v>59.4390444068543</v>
      </c>
      <c r="L14" s="5">
        <f t="shared" si="4"/>
        <v>0</v>
      </c>
      <c r="M14" s="9" t="e">
        <f t="shared" si="5"/>
        <v>#DIV/0!</v>
      </c>
    </row>
    <row r="15" spans="1:17" x14ac:dyDescent="0.2">
      <c r="A15" s="17" t="s">
        <v>129</v>
      </c>
      <c r="B15" s="13">
        <v>61</v>
      </c>
      <c r="C15" s="18">
        <v>38.0788655293195</v>
      </c>
      <c r="D15" s="5">
        <f t="shared" si="0"/>
        <v>0</v>
      </c>
      <c r="E15" s="9" t="e">
        <f t="shared" si="1"/>
        <v>#DIV/0!</v>
      </c>
      <c r="F15" s="13">
        <v>0</v>
      </c>
      <c r="G15" s="18">
        <v>12.7279220613579</v>
      </c>
      <c r="H15" s="5">
        <f t="shared" si="2"/>
        <v>0</v>
      </c>
      <c r="I15" s="3" t="e">
        <f t="shared" si="3"/>
        <v>#DIV/0!</v>
      </c>
      <c r="J15" s="13">
        <v>61</v>
      </c>
      <c r="K15" s="18">
        <v>38.0788655293195</v>
      </c>
      <c r="L15" s="5">
        <f t="shared" si="4"/>
        <v>0</v>
      </c>
      <c r="M15" s="9" t="e">
        <f t="shared" si="5"/>
        <v>#DIV/0!</v>
      </c>
    </row>
    <row r="16" spans="1:17" x14ac:dyDescent="0.2">
      <c r="A16" s="17" t="s">
        <v>130</v>
      </c>
      <c r="B16" s="13">
        <v>106</v>
      </c>
      <c r="C16" s="18">
        <v>50.1198563445667</v>
      </c>
      <c r="D16" s="5">
        <f t="shared" si="0"/>
        <v>0</v>
      </c>
      <c r="E16" s="9" t="e">
        <f t="shared" si="1"/>
        <v>#DIV/0!</v>
      </c>
      <c r="F16" s="13">
        <v>0</v>
      </c>
      <c r="G16" s="18">
        <v>12.7279220613579</v>
      </c>
      <c r="H16" s="5">
        <f t="shared" si="2"/>
        <v>0</v>
      </c>
      <c r="I16" s="3" t="e">
        <f t="shared" si="3"/>
        <v>#DIV/0!</v>
      </c>
      <c r="J16" s="13">
        <v>106</v>
      </c>
      <c r="K16" s="18">
        <v>50.1198563445667</v>
      </c>
      <c r="L16" s="5">
        <f t="shared" si="4"/>
        <v>0</v>
      </c>
      <c r="M16" s="9" t="e">
        <f t="shared" si="5"/>
        <v>#DIV/0!</v>
      </c>
    </row>
    <row ht="17" r="17" spans="1:13" thickBot="1" x14ac:dyDescent="0.25">
      <c r="A17" s="36" t="s">
        <v>131</v>
      </c>
      <c r="B17" s="14">
        <v>4</v>
      </c>
      <c r="C17" s="19">
        <v>10.816653826392</v>
      </c>
      <c r="D17" s="11">
        <f t="shared" si="0"/>
        <v>0</v>
      </c>
      <c r="E17" s="12" t="e">
        <f t="shared" si="1"/>
        <v>#DIV/0!</v>
      </c>
      <c r="F17" s="14">
        <v>4</v>
      </c>
      <c r="G17" s="19">
        <v>10.816653826392</v>
      </c>
      <c r="H17" s="11">
        <f t="shared" si="2"/>
        <v>0</v>
      </c>
      <c r="I17" s="10" t="e">
        <f t="shared" si="3"/>
        <v>#DIV/0!</v>
      </c>
      <c r="J17" s="14">
        <v>0</v>
      </c>
      <c r="K17" s="19">
        <v>12.7279220613579</v>
      </c>
      <c r="L17" s="11">
        <f t="shared" si="4"/>
        <v>0</v>
      </c>
      <c r="M17" s="12" t="e">
        <f t="shared" si="5"/>
        <v>#DIV/0!</v>
      </c>
    </row>
  </sheetData>
  <mergeCells count="3">
    <mergeCell ref="B7:E7"/>
    <mergeCell ref="F7:I7"/>
    <mergeCell ref="J7:M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28.664062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66 and 68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116</v>
      </c>
      <c r="B9" s="4">
        <v>1985</v>
      </c>
      <c r="C9" s="3" t="e">
        <f>B9/$B$9</f>
        <v>#DIV/0!</v>
      </c>
      <c r="D9" s="18">
        <v>144.461067419565</v>
      </c>
      <c r="E9" s="5">
        <f>D9/1.645</f>
        <v>0</v>
      </c>
      <c r="F9" s="3" t="e">
        <f>E9/B9</f>
        <v>#DIV/0!</v>
      </c>
    </row>
    <row r="10" spans="1:6" x14ac:dyDescent="0.2">
      <c r="A10" s="38" t="s">
        <v>134</v>
      </c>
      <c r="B10" s="4"/>
      <c r="C10" s="3"/>
      <c r="D10" s="18"/>
      <c r="E10" s="5"/>
      <c r="F10" s="3"/>
    </row>
    <row r="11" spans="1:6" x14ac:dyDescent="0.2">
      <c r="A11" s="17" t="s">
        <v>135</v>
      </c>
      <c r="B11" s="4">
        <v>73</v>
      </c>
      <c r="C11" s="3" t="e">
        <f t="shared" ref="C11:C27" si="0">B11/$B$9</f>
        <v>#DIV/0!</v>
      </c>
      <c r="D11" s="18">
        <v>58.1377674149945</v>
      </c>
      <c r="E11" s="5">
        <f t="shared" ref="E11:E27" si="1">D11/1.645</f>
        <v>0</v>
      </c>
      <c r="F11" s="3" t="e">
        <f t="shared" ref="F11:F27" si="2">E11/B11</f>
        <v>#DIV/0!</v>
      </c>
    </row>
    <row r="12" spans="1:6" x14ac:dyDescent="0.2">
      <c r="A12" s="17" t="s">
        <v>136</v>
      </c>
      <c r="B12" s="4">
        <v>242</v>
      </c>
      <c r="C12" s="3" t="e">
        <f t="shared" si="0"/>
        <v>#DIV/0!</v>
      </c>
      <c r="D12" s="18">
        <v>85.7029754442633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137</v>
      </c>
      <c r="B13" s="4">
        <v>606</v>
      </c>
      <c r="C13" s="3" t="e">
        <f t="shared" si="0"/>
        <v>#DIV/0!</v>
      </c>
      <c r="D13" s="18">
        <v>141.01418368377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138</v>
      </c>
      <c r="B14" s="4">
        <v>620</v>
      </c>
      <c r="C14" s="3" t="e">
        <f t="shared" si="0"/>
        <v>#DIV/0!</v>
      </c>
      <c r="D14" s="18">
        <v>133.206606442774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139</v>
      </c>
      <c r="B15" s="4">
        <v>343</v>
      </c>
      <c r="C15" s="3" t="e">
        <f t="shared" si="0"/>
        <v>#DIV/0!</v>
      </c>
      <c r="D15" s="18">
        <v>113.463650567043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140</v>
      </c>
      <c r="B16" s="4">
        <v>101</v>
      </c>
      <c r="C16" s="3" t="e">
        <f t="shared" si="0"/>
        <v>#DIV/0!</v>
      </c>
      <c r="D16" s="18">
        <v>55.4707129934347</v>
      </c>
      <c r="E16" s="5">
        <f t="shared" si="1"/>
        <v>0</v>
      </c>
      <c r="F16" s="3" t="e">
        <f t="shared" si="2"/>
        <v>#DIV/0!</v>
      </c>
    </row>
    <row r="17" spans="1:6" x14ac:dyDescent="0.2">
      <c r="A17" s="38" t="s">
        <v>141</v>
      </c>
      <c r="B17" s="4"/>
      <c r="C17" s="3"/>
      <c r="D17" s="18"/>
      <c r="E17" s="5"/>
      <c r="F17" s="3"/>
    </row>
    <row r="18" spans="1:6" x14ac:dyDescent="0.2">
      <c r="A18" s="17" t="s">
        <v>142</v>
      </c>
      <c r="B18" s="4">
        <v>0</v>
      </c>
      <c r="C18" s="3" t="e">
        <f t="shared" si="0"/>
        <v>#DIV/0!</v>
      </c>
      <c r="D18" s="18">
        <v>12.7279220613579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143</v>
      </c>
      <c r="B19" s="4">
        <v>34</v>
      </c>
      <c r="C19" s="3" t="e">
        <f t="shared" si="0"/>
        <v>#DIV/0!</v>
      </c>
      <c r="D19" s="18">
        <v>32.2800247831379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144</v>
      </c>
      <c r="B20" s="4">
        <v>13</v>
      </c>
      <c r="C20" s="3" t="e">
        <f t="shared" si="0"/>
        <v>#DIV/0!</v>
      </c>
      <c r="D20" s="18">
        <v>27.5136329843952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145</v>
      </c>
      <c r="B21" s="4">
        <v>48</v>
      </c>
      <c r="C21" s="3" t="e">
        <f t="shared" si="0"/>
        <v>#DIV/0!</v>
      </c>
      <c r="D21" s="18">
        <v>47.8539444560216</v>
      </c>
      <c r="E21" s="5">
        <f t="shared" si="1"/>
        <v>0</v>
      </c>
      <c r="F21" s="3" t="e">
        <f t="shared" si="2"/>
        <v>#DIV/0!</v>
      </c>
    </row>
    <row r="22" spans="1:6" x14ac:dyDescent="0.2">
      <c r="A22" s="17" t="s">
        <v>146</v>
      </c>
      <c r="B22" s="4">
        <v>58</v>
      </c>
      <c r="C22" s="3" t="e">
        <f t="shared" si="0"/>
        <v>#DIV/0!</v>
      </c>
      <c r="D22" s="18">
        <v>38.0525951808809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147</v>
      </c>
      <c r="B23" s="4">
        <v>125</v>
      </c>
      <c r="C23" s="3" t="e">
        <f t="shared" si="0"/>
        <v>#DIV/0!</v>
      </c>
      <c r="D23" s="18">
        <v>64.3506021727847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148</v>
      </c>
      <c r="B24" s="4">
        <v>108</v>
      </c>
      <c r="C24" s="3" t="e">
        <f t="shared" si="0"/>
        <v>#DIV/0!</v>
      </c>
      <c r="D24" s="18">
        <v>56.2227711874824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149</v>
      </c>
      <c r="B25" s="4">
        <v>165</v>
      </c>
      <c r="C25" s="3" t="e">
        <f t="shared" si="0"/>
        <v>#DIV/0!</v>
      </c>
      <c r="D25" s="18">
        <v>63.5137780328017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150</v>
      </c>
      <c r="B26" s="4">
        <v>207</v>
      </c>
      <c r="C26" s="3" t="e">
        <f t="shared" si="0"/>
        <v>#DIV/0!</v>
      </c>
      <c r="D26" s="18">
        <v>102.156742312977</v>
      </c>
      <c r="E26" s="5">
        <f t="shared" si="1"/>
        <v>0</v>
      </c>
      <c r="F26" s="3" t="e">
        <f t="shared" si="2"/>
        <v>#DIV/0!</v>
      </c>
    </row>
    <row r="27" spans="1:6" x14ac:dyDescent="0.2">
      <c r="A27" s="17" t="s">
        <v>151</v>
      </c>
      <c r="B27" s="4">
        <v>1227</v>
      </c>
      <c r="C27" s="3" t="e">
        <f t="shared" si="0"/>
        <v>#DIV/0!</v>
      </c>
      <c r="D27" s="18">
        <v>154.857999470483</v>
      </c>
      <c r="E27" s="5">
        <f t="shared" si="1"/>
        <v>0</v>
      </c>
      <c r="F27" s="3" t="e">
        <f t="shared" si="2"/>
        <v>#DIV/0!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66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66 and 68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152</v>
      </c>
      <c r="B9" s="4"/>
      <c r="C9" s="3"/>
      <c r="D9" s="5"/>
      <c r="E9" s="5"/>
      <c r="F9" s="3"/>
    </row>
    <row r="10" spans="1:6" x14ac:dyDescent="0.2">
      <c r="A10" s="17" t="s">
        <v>153</v>
      </c>
      <c r="B10" s="4">
        <v>971</v>
      </c>
      <c r="C10" s="3" t="e">
        <f>B10/$B$10</f>
        <v>#DIV/0!</v>
      </c>
      <c r="D10" s="18">
        <v>152.295764878739</v>
      </c>
      <c r="E10" s="5">
        <f>D10/1.645</f>
        <v>0</v>
      </c>
      <c r="F10" s="3" t="e">
        <f>E10/B10</f>
        <v>#DIV/0!</v>
      </c>
    </row>
    <row r="11" spans="1:6" x14ac:dyDescent="0.2">
      <c r="A11" s="17" t="s">
        <v>154</v>
      </c>
      <c r="B11" s="4">
        <v>127</v>
      </c>
      <c r="C11" s="3" t="e">
        <f t="shared" ref="C11:C17" si="0">B11/$B$10</f>
        <v>#DIV/0!</v>
      </c>
      <c r="D11" s="18">
        <v>57.9827560572969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">
      <c r="A12" s="17" t="s">
        <v>155</v>
      </c>
      <c r="B12" s="4">
        <v>496</v>
      </c>
      <c r="C12" s="3" t="e">
        <f t="shared" si="0"/>
        <v>#DIV/0!</v>
      </c>
      <c r="D12" s="18">
        <v>140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156</v>
      </c>
      <c r="B13" s="4">
        <v>283</v>
      </c>
      <c r="C13" s="3" t="e">
        <f t="shared" si="0"/>
        <v>#DIV/0!</v>
      </c>
      <c r="D13" s="18">
        <v>92.8008620649614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157</v>
      </c>
      <c r="B14" s="4">
        <v>65</v>
      </c>
      <c r="C14" s="3" t="e">
        <f t="shared" si="0"/>
        <v>#DIV/0!</v>
      </c>
      <c r="D14" s="18">
        <v>49.4064773081425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158</v>
      </c>
      <c r="B15" s="4">
        <v>0</v>
      </c>
      <c r="C15" s="3" t="e">
        <f t="shared" si="0"/>
        <v>#DIV/0!</v>
      </c>
      <c r="D15" s="18">
        <v>12.7279220613579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159</v>
      </c>
      <c r="B16" s="4">
        <v>0</v>
      </c>
      <c r="C16" s="3" t="e">
        <f t="shared" si="0"/>
        <v>#DIV/0!</v>
      </c>
      <c r="D16" s="18">
        <v>12.7279220613579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160</v>
      </c>
      <c r="B17" s="4">
        <v>0</v>
      </c>
      <c r="C17" s="3" t="e">
        <f t="shared" si="0"/>
        <v>#DIV/0!</v>
      </c>
      <c r="D17" s="18">
        <v>12.7279220613579</v>
      </c>
      <c r="E17" s="5">
        <f t="shared" si="1"/>
        <v>0</v>
      </c>
      <c r="F17" s="3" t="e">
        <f t="shared" ref="F17" si="3">E17/B17</f>
        <v>#DIV/0!</v>
      </c>
    </row>
    <row r="18" spans="1:6" x14ac:dyDescent="0.2">
      <c r="A18" s="38" t="s">
        <v>161</v>
      </c>
      <c r="B18" s="4"/>
      <c r="C18" s="3"/>
      <c r="D18" s="18"/>
      <c r="E18" s="5"/>
      <c r="F18" s="3"/>
    </row>
    <row r="19" spans="1:6" x14ac:dyDescent="0.2">
      <c r="A19" s="17" t="s">
        <v>162</v>
      </c>
      <c r="B19" s="4">
        <v>937</v>
      </c>
      <c r="C19" s="3" t="e">
        <f>B19/$B$19</f>
        <v>#DIV/0!</v>
      </c>
      <c r="D19" s="18">
        <v>152.633548081672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163</v>
      </c>
      <c r="B20" s="4">
        <v>33</v>
      </c>
      <c r="C20" s="3" t="e">
        <f t="shared" ref="C20:C25" si="4">B20/$B$19</f>
        <v>#DIV/0!</v>
      </c>
      <c r="D20" s="18">
        <v>28.4429253066558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164</v>
      </c>
      <c r="B21" s="4">
        <v>69</v>
      </c>
      <c r="C21" s="3" t="e">
        <f t="shared" si="4"/>
        <v>#DIV/0!</v>
      </c>
      <c r="D21" s="18">
        <v>41.8807831827438</v>
      </c>
      <c r="E21" s="5">
        <f t="shared" si="1"/>
        <v>0</v>
      </c>
      <c r="F21" s="3" t="e">
        <f t="shared" si="2"/>
        <v>#DIV/0!</v>
      </c>
    </row>
    <row r="22" spans="1:6" x14ac:dyDescent="0.2">
      <c r="A22" s="17" t="s">
        <v>165</v>
      </c>
      <c r="B22" s="4">
        <v>64</v>
      </c>
      <c r="C22" s="3" t="e">
        <f t="shared" si="4"/>
        <v>#DIV/0!</v>
      </c>
      <c r="D22" s="18">
        <v>57.2450871254468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166</v>
      </c>
      <c r="B23" s="4">
        <v>95</v>
      </c>
      <c r="C23" s="3" t="e">
        <f t="shared" si="4"/>
        <v>#DIV/0!</v>
      </c>
      <c r="D23" s="18">
        <v>62.7694193059009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167</v>
      </c>
      <c r="B24" s="4">
        <v>112</v>
      </c>
      <c r="C24" s="3" t="e">
        <f t="shared" si="4"/>
        <v>#DIV/0!</v>
      </c>
      <c r="D24" s="18">
        <v>64.8151216923952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168</v>
      </c>
      <c r="B25" s="4">
        <v>564</v>
      </c>
      <c r="C25" s="3" t="e">
        <f t="shared" si="4"/>
        <v>#DIV/0!</v>
      </c>
      <c r="D25" s="18">
        <v>128.724512040248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169</v>
      </c>
      <c r="B26" s="4">
        <v>99</v>
      </c>
      <c r="C26" s="3"/>
      <c r="D26" s="18">
        <v>68.7095335452075</v>
      </c>
      <c r="E26" s="5">
        <f t="shared" si="1"/>
        <v>0</v>
      </c>
      <c r="F26" s="3" t="e">
        <f t="shared" si="2"/>
        <v>#DIV/0!</v>
      </c>
    </row>
    <row r="27" spans="1:6" x14ac:dyDescent="0.2">
      <c r="A27" s="17"/>
      <c r="B27" s="4"/>
      <c r="C27" s="3"/>
      <c r="D27" s="5"/>
      <c r="E27" s="5"/>
      <c r="F27" s="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>
      <selection activeCell="A5" sqref="A5"/>
    </sheetView>
  </sheetViews>
  <sheetFormatPr baseColWidth="10" defaultRowHeight="16" x14ac:dyDescent="0.2"/>
  <cols>
    <col min="1" max="1" width="39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66 and 68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170</v>
      </c>
      <c r="B9" s="4"/>
      <c r="C9" s="3"/>
      <c r="D9" s="5"/>
      <c r="E9" s="5"/>
      <c r="F9" s="3"/>
    </row>
    <row r="10" spans="1:6" x14ac:dyDescent="0.2">
      <c r="A10" s="17" t="s">
        <v>171</v>
      </c>
      <c r="B10" s="4">
        <v>498</v>
      </c>
      <c r="C10" s="3" t="e">
        <f>B10/$B$10</f>
        <v>#DIV/0!</v>
      </c>
      <c r="D10" s="18">
        <v>106.042444332446</v>
      </c>
      <c r="E10" s="5">
        <f>D10/1.645</f>
        <v>0</v>
      </c>
      <c r="F10" s="3" t="e">
        <f>E10/B10</f>
        <v>#DIV/0!</v>
      </c>
    </row>
    <row r="11" spans="1:6" x14ac:dyDescent="0.2">
      <c r="A11" s="17" t="s">
        <v>172</v>
      </c>
      <c r="B11" s="4">
        <v>194</v>
      </c>
      <c r="C11" s="3" t="e">
        <f t="shared" ref="C11:C12" si="0">B11/$B$10</f>
        <v>#DIV/0!</v>
      </c>
      <c r="D11" s="18">
        <v>79.2085853932514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">
      <c r="A12" s="17" t="s">
        <v>173</v>
      </c>
      <c r="B12" s="4">
        <v>304</v>
      </c>
      <c r="C12" s="3" t="e">
        <f t="shared" si="0"/>
        <v>#DIV/0!</v>
      </c>
      <c r="D12" s="18">
        <v>99.6393496566492</v>
      </c>
      <c r="E12" s="5">
        <f t="shared" si="1"/>
        <v>0</v>
      </c>
      <c r="F12" s="3" t="e">
        <f t="shared" si="2"/>
        <v>#DIV/0!</v>
      </c>
    </row>
    <row r="13" spans="1:6" x14ac:dyDescent="0.2">
      <c r="A13" s="38" t="s">
        <v>174</v>
      </c>
      <c r="B13" s="4"/>
      <c r="C13" s="3"/>
      <c r="D13" s="18"/>
      <c r="E13" s="5"/>
      <c r="F13" s="3"/>
    </row>
    <row r="14" spans="1:6" x14ac:dyDescent="0.2">
      <c r="A14" s="38" t="s">
        <v>172</v>
      </c>
      <c r="B14" s="4">
        <v>194</v>
      </c>
      <c r="C14" s="3" t="e">
        <f>B14/$B$14</f>
        <v>#DIV/0!</v>
      </c>
      <c r="D14" s="18">
        <v>79.2085853932514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154</v>
      </c>
      <c r="B15" s="4">
        <v>4</v>
      </c>
      <c r="C15" s="3" t="e">
        <f t="shared" ref="C15:C21" si="3">B15/$B$14</f>
        <v>#DIV/0!</v>
      </c>
      <c r="D15" s="18">
        <v>12.7279220613579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155</v>
      </c>
      <c r="B16" s="4">
        <v>94</v>
      </c>
      <c r="C16" s="3" t="e">
        <f t="shared" si="3"/>
        <v>#DIV/0!</v>
      </c>
      <c r="D16" s="18">
        <v>47.7598157450382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156</v>
      </c>
      <c r="B17" s="4">
        <v>96</v>
      </c>
      <c r="C17" s="3" t="e">
        <f t="shared" si="3"/>
        <v>#DIV/0!</v>
      </c>
      <c r="D17" s="18">
        <v>60.4152298679729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157</v>
      </c>
      <c r="B18" s="4">
        <v>0</v>
      </c>
      <c r="C18" s="3" t="e">
        <f t="shared" si="3"/>
        <v>#DIV/0!</v>
      </c>
      <c r="D18" s="18">
        <v>12.7279220613579</v>
      </c>
      <c r="E18" s="5">
        <f t="shared" si="1"/>
        <v>0</v>
      </c>
      <c r="F18" s="3" t="e">
        <f t="shared" ref="F18" si="4">E18/B18</f>
        <v>#DIV/0!</v>
      </c>
    </row>
    <row r="19" spans="1:6" x14ac:dyDescent="0.2">
      <c r="A19" s="17" t="s">
        <v>158</v>
      </c>
      <c r="B19" s="4">
        <v>0</v>
      </c>
      <c r="C19" s="3" t="e">
        <f t="shared" si="3"/>
        <v>#DIV/0!</v>
      </c>
      <c r="D19" s="18">
        <v>12.7279220613579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159</v>
      </c>
      <c r="B20" s="4">
        <v>0</v>
      </c>
      <c r="C20" s="3" t="e">
        <f t="shared" si="3"/>
        <v>#DIV/0!</v>
      </c>
      <c r="D20" s="18">
        <v>12.7279220613579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160</v>
      </c>
      <c r="B21" s="4">
        <v>0</v>
      </c>
      <c r="C21" s="3" t="e">
        <f t="shared" si="3"/>
        <v>#DIV/0!</v>
      </c>
      <c r="D21" s="18">
        <v>12.7279220613579</v>
      </c>
      <c r="E21" s="5">
        <f t="shared" si="1"/>
        <v>0</v>
      </c>
      <c r="F21" s="3" t="e">
        <f t="shared" si="2"/>
        <v>#DIV/0!</v>
      </c>
    </row>
    <row r="22" spans="1:6" x14ac:dyDescent="0.2">
      <c r="A22" s="38" t="s">
        <v>173</v>
      </c>
      <c r="B22" s="4">
        <v>304</v>
      </c>
      <c r="C22" s="3" t="e">
        <f>B22/$B$22</f>
        <v>#DIV/0!</v>
      </c>
      <c r="D22" s="18">
        <v>99.6393496566492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175</v>
      </c>
      <c r="B23" s="4">
        <v>75</v>
      </c>
      <c r="C23" s="3" t="e">
        <f t="shared" ref="C23:C28" si="5">B23/$B$22</f>
        <v>#DIV/0!</v>
      </c>
      <c r="D23" s="18">
        <v>54.4885309033011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176</v>
      </c>
      <c r="B24" s="4">
        <v>93</v>
      </c>
      <c r="C24" s="3" t="e">
        <f t="shared" si="5"/>
        <v>#DIV/0!</v>
      </c>
      <c r="D24" s="18">
        <v>56.7978872846517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177</v>
      </c>
      <c r="B25" s="4">
        <v>101</v>
      </c>
      <c r="C25" s="3" t="e">
        <f t="shared" si="5"/>
        <v>#DIV/0!</v>
      </c>
      <c r="D25" s="18">
        <v>59.0762219509677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178</v>
      </c>
      <c r="B26" s="4">
        <v>23</v>
      </c>
      <c r="C26" s="3" t="e">
        <f t="shared" si="5"/>
        <v>#DIV/0!</v>
      </c>
      <c r="D26" s="18">
        <v>29.4108823397055</v>
      </c>
      <c r="E26" s="5">
        <f t="shared" si="1"/>
        <v>0</v>
      </c>
      <c r="F26" s="3" t="e">
        <f t="shared" si="2"/>
        <v>#DIV/0!</v>
      </c>
    </row>
    <row r="27" spans="1:6" x14ac:dyDescent="0.2">
      <c r="A27" s="17" t="s">
        <v>179</v>
      </c>
      <c r="B27" s="4">
        <v>6</v>
      </c>
      <c r="C27" s="3" t="e">
        <f t="shared" si="5"/>
        <v>#DIV/0!</v>
      </c>
      <c r="D27" s="18">
        <v>12.7279220613579</v>
      </c>
      <c r="E27" s="5">
        <f t="shared" ref="E27:E28" si="6">D27/1.645</f>
        <v>0</v>
      </c>
      <c r="F27" s="3" t="e">
        <f t="shared" ref="F27" si="7">E27/B27</f>
        <v>#DIV/0!</v>
      </c>
    </row>
    <row r="28" spans="1:6" x14ac:dyDescent="0.2">
      <c r="A28" s="17" t="s">
        <v>180</v>
      </c>
      <c r="B28" s="4">
        <v>6</v>
      </c>
      <c r="C28" s="3" t="e">
        <f t="shared" si="5"/>
        <v>#DIV/0!</v>
      </c>
      <c r="D28" s="18">
        <v>13.4536240470737</v>
      </c>
      <c r="E28" s="5">
        <f t="shared" si="6"/>
        <v>0</v>
      </c>
      <c r="F28" s="3" t="e">
        <f t="shared" ref="F28" si="8">E28/B28</f>
        <v>#DIV/0!</v>
      </c>
    </row>
    <row r="29" spans="1:6" x14ac:dyDescent="0.2">
      <c r="A29" s="17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workbookViewId="0">
      <selection activeCell="A5" sqref="A5"/>
    </sheetView>
  </sheetViews>
  <sheetFormatPr baseColWidth="10" defaultRowHeight="16" x14ac:dyDescent="0.2"/>
  <cols>
    <col min="1" max="1" width="74.3320312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66 and 68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181</v>
      </c>
      <c r="B9" s="4">
        <v>194</v>
      </c>
      <c r="C9" s="3" t="e">
        <f>B9/$B$9</f>
        <v>#DIV/0!</v>
      </c>
      <c r="D9" s="18">
        <v>79.2085853932514</v>
      </c>
      <c r="E9" s="5">
        <f t="shared" ref="E9:E24" si="0">D9/1.645</f>
        <v>0</v>
      </c>
      <c r="F9" s="3" t="e">
        <f t="shared" ref="F9:F23" si="1">E9/B9</f>
        <v>#DIV/0!</v>
      </c>
    </row>
    <row r="10" spans="1:6" x14ac:dyDescent="0.2">
      <c r="A10" s="17" t="s">
        <v>182</v>
      </c>
      <c r="B10" s="4">
        <v>36</v>
      </c>
      <c r="C10" s="3" t="e">
        <f t="shared" ref="C10:C14" si="2">B10/$B$9</f>
        <v>#DIV/0!</v>
      </c>
      <c r="D10" s="18">
        <v>31.3847096529504</v>
      </c>
      <c r="E10" s="5">
        <f t="shared" si="0"/>
        <v>0</v>
      </c>
      <c r="F10" s="3" t="e">
        <f t="shared" si="1"/>
        <v>#DIV/0!</v>
      </c>
    </row>
    <row r="11" spans="1:6" x14ac:dyDescent="0.2">
      <c r="A11" s="17" t="s">
        <v>165</v>
      </c>
      <c r="B11" s="4">
        <v>4</v>
      </c>
      <c r="C11" s="3" t="e">
        <f t="shared" si="2"/>
        <v>#DIV/0!</v>
      </c>
      <c r="D11" s="18">
        <v>12.0415945787923</v>
      </c>
      <c r="E11" s="5">
        <f t="shared" si="0"/>
        <v>0</v>
      </c>
      <c r="F11" s="3" t="e">
        <f t="shared" si="1"/>
        <v>#DIV/0!</v>
      </c>
    </row>
    <row r="12" spans="1:6" x14ac:dyDescent="0.2">
      <c r="A12" s="17" t="s">
        <v>166</v>
      </c>
      <c r="B12" s="4">
        <v>43</v>
      </c>
      <c r="C12" s="3" t="e">
        <f t="shared" si="2"/>
        <v>#DIV/0!</v>
      </c>
      <c r="D12" s="18">
        <v>31.7804971641414</v>
      </c>
      <c r="E12" s="5">
        <f t="shared" si="0"/>
        <v>0</v>
      </c>
      <c r="F12" s="3" t="e">
        <f t="shared" si="1"/>
        <v>#DIV/0!</v>
      </c>
    </row>
    <row r="13" spans="1:6" x14ac:dyDescent="0.2">
      <c r="A13" s="17" t="s">
        <v>167</v>
      </c>
      <c r="B13" s="4">
        <v>13</v>
      </c>
      <c r="C13" s="3" t="e">
        <f t="shared" si="2"/>
        <v>#DIV/0!</v>
      </c>
      <c r="D13" s="18">
        <v>15.6524758424985</v>
      </c>
      <c r="E13" s="5">
        <f t="shared" si="0"/>
        <v>0</v>
      </c>
      <c r="F13" s="3" t="e">
        <f t="shared" si="1"/>
        <v>#DIV/0!</v>
      </c>
    </row>
    <row r="14" spans="1:6" x14ac:dyDescent="0.2">
      <c r="A14" s="17" t="s">
        <v>168</v>
      </c>
      <c r="B14" s="4">
        <v>98</v>
      </c>
      <c r="C14" s="3" t="e">
        <f t="shared" si="2"/>
        <v>#DIV/0!</v>
      </c>
      <c r="D14" s="18">
        <v>63.4113554499508</v>
      </c>
      <c r="E14" s="5">
        <f t="shared" si="0"/>
        <v>0</v>
      </c>
      <c r="F14" s="3" t="e">
        <f t="shared" si="1"/>
        <v>#DIV/0!</v>
      </c>
    </row>
    <row r="15" spans="1:6" x14ac:dyDescent="0.2">
      <c r="A15" s="17" t="s">
        <v>169</v>
      </c>
      <c r="B15" s="4">
        <v>0</v>
      </c>
      <c r="C15" s="3"/>
      <c r="D15" s="18">
        <v>12.7279220613579</v>
      </c>
      <c r="E15" s="5">
        <f t="shared" si="0"/>
        <v>0</v>
      </c>
      <c r="F15" s="3" t="e">
        <f t="shared" si="1"/>
        <v>#DIV/0!</v>
      </c>
    </row>
    <row r="16" spans="1:6" x14ac:dyDescent="0.2">
      <c r="A16" s="38" t="s">
        <v>183</v>
      </c>
      <c r="B16" s="4">
        <v>299</v>
      </c>
      <c r="C16" s="3" t="e">
        <f>B16/$B$16</f>
        <v>#DIV/0!</v>
      </c>
      <c r="D16" s="18">
        <v>98.8584847142621</v>
      </c>
      <c r="E16" s="5">
        <f t="shared" si="0"/>
        <v>0</v>
      </c>
      <c r="F16" s="3" t="e">
        <f t="shared" si="1"/>
        <v>#DIV/0!</v>
      </c>
    </row>
    <row r="17" spans="1:6" x14ac:dyDescent="0.2">
      <c r="A17" s="17" t="s">
        <v>184</v>
      </c>
      <c r="B17" s="4">
        <v>204</v>
      </c>
      <c r="C17" s="3" t="e">
        <f t="shared" ref="C17:C23" si="3">B17/$B$16</f>
        <v>#DIV/0!</v>
      </c>
      <c r="D17" s="18">
        <v>81.467785044151</v>
      </c>
      <c r="E17" s="5">
        <f t="shared" si="0"/>
        <v>0</v>
      </c>
      <c r="F17" s="3" t="e">
        <f t="shared" si="1"/>
        <v>#DIV/0!</v>
      </c>
    </row>
    <row r="18" spans="1:6" x14ac:dyDescent="0.2">
      <c r="A18" s="17" t="s">
        <v>185</v>
      </c>
      <c r="B18" s="4">
        <v>6</v>
      </c>
      <c r="C18" s="3" t="e">
        <f t="shared" si="3"/>
        <v>#DIV/0!</v>
      </c>
      <c r="D18" s="18">
        <v>14.2126704035519</v>
      </c>
      <c r="E18" s="5">
        <f t="shared" si="0"/>
        <v>0</v>
      </c>
      <c r="F18" s="3" t="e">
        <f t="shared" si="1"/>
        <v>#DIV/0!</v>
      </c>
    </row>
    <row r="19" spans="1:6" x14ac:dyDescent="0.2">
      <c r="A19" s="17" t="s">
        <v>164</v>
      </c>
      <c r="B19" s="4">
        <v>38</v>
      </c>
      <c r="C19" s="3" t="e">
        <f t="shared" si="3"/>
        <v>#DIV/0!</v>
      </c>
      <c r="D19" s="18">
        <v>30.6757233003559</v>
      </c>
      <c r="E19" s="5">
        <f t="shared" si="0"/>
        <v>0</v>
      </c>
      <c r="F19" s="3" t="e">
        <f t="shared" si="1"/>
        <v>#DIV/0!</v>
      </c>
    </row>
    <row r="20" spans="1:6" x14ac:dyDescent="0.2">
      <c r="A20" s="17" t="s">
        <v>165</v>
      </c>
      <c r="B20" s="4">
        <v>13</v>
      </c>
      <c r="C20" s="3" t="e">
        <f t="shared" si="3"/>
        <v>#DIV/0!</v>
      </c>
      <c r="D20" s="18">
        <v>22.8473193175917</v>
      </c>
      <c r="E20" s="5">
        <f t="shared" si="0"/>
        <v>0</v>
      </c>
      <c r="F20" s="3" t="e">
        <f t="shared" si="1"/>
        <v>#DIV/0!</v>
      </c>
    </row>
    <row r="21" spans="1:6" x14ac:dyDescent="0.2">
      <c r="A21" s="17" t="s">
        <v>166</v>
      </c>
      <c r="B21" s="4">
        <v>2</v>
      </c>
      <c r="C21" s="3" t="e">
        <f t="shared" si="3"/>
        <v>#DIV/0!</v>
      </c>
      <c r="D21" s="18">
        <v>9.48683298050514</v>
      </c>
      <c r="E21" s="5">
        <f t="shared" si="0"/>
        <v>0</v>
      </c>
      <c r="F21" s="3" t="e">
        <f t="shared" si="1"/>
        <v>#DIV/0!</v>
      </c>
    </row>
    <row r="22" spans="1:6" x14ac:dyDescent="0.2">
      <c r="A22" s="17" t="s">
        <v>167</v>
      </c>
      <c r="B22" s="4">
        <v>0</v>
      </c>
      <c r="C22" s="3" t="e">
        <f t="shared" si="3"/>
        <v>#DIV/0!</v>
      </c>
      <c r="D22" s="18">
        <v>12.7279220613579</v>
      </c>
      <c r="E22" s="5">
        <f t="shared" si="0"/>
        <v>0</v>
      </c>
      <c r="F22" s="3" t="e">
        <f t="shared" si="1"/>
        <v>#DIV/0!</v>
      </c>
    </row>
    <row r="23" spans="1:6" x14ac:dyDescent="0.2">
      <c r="A23" s="17" t="s">
        <v>168</v>
      </c>
      <c r="B23" s="4">
        <v>36</v>
      </c>
      <c r="C23" s="3" t="e">
        <f t="shared" si="3"/>
        <v>#DIV/0!</v>
      </c>
      <c r="D23" s="18">
        <v>46.8721665810319</v>
      </c>
      <c r="E23" s="5">
        <f t="shared" si="0"/>
        <v>0</v>
      </c>
      <c r="F23" s="3" t="e">
        <f t="shared" si="1"/>
        <v>#DIV/0!</v>
      </c>
    </row>
    <row r="24" spans="1:6" x14ac:dyDescent="0.2">
      <c r="A24" s="17" t="s">
        <v>169</v>
      </c>
      <c r="B24" s="4">
        <v>5</v>
      </c>
      <c r="D24" s="18">
        <v>11.4017542509914</v>
      </c>
      <c r="E24" s="5">
        <f t="shared" si="0"/>
        <v>0</v>
      </c>
      <c r="F24" s="3" t="e">
        <f t="shared" ref="F24" si="4">E24/B24</f>
        <v>#DIV/0!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38.5" customWidth="1"/>
  </cols>
  <sheetData>
    <row r="1" spans="1:6" x14ac:dyDescent="0.2">
      <c r="A1" t="s">
        <v>0</v>
      </c>
      <c r="B1" s="20" t="s">
        <v>186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66 and 68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42</v>
      </c>
      <c r="B9" s="4">
        <v>1534</v>
      </c>
      <c r="C9" s="3" t="e">
        <f>B9/$B$9</f>
        <v>#DIV/0!</v>
      </c>
      <c r="D9" s="18">
        <v>155.56670594957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187</v>
      </c>
      <c r="B10" s="4">
        <v>231</v>
      </c>
      <c r="C10" s="3" t="e">
        <f t="shared" ref="C10:C25" si="0">B10/$B$9</f>
        <v>#DIV/0!</v>
      </c>
      <c r="D10" s="18">
        <v>80.6597793203031</v>
      </c>
      <c r="E10" s="5">
        <f t="shared" ref="E10:E25" si="1">D10/1.645</f>
        <v>0</v>
      </c>
      <c r="F10" s="3" t="e">
        <f t="shared" ref="F10:F13" si="2">E10/B10</f>
        <v>#DIV/0!</v>
      </c>
    </row>
    <row r="11" spans="1:6" x14ac:dyDescent="0.2">
      <c r="A11" s="17" t="s">
        <v>188</v>
      </c>
      <c r="B11" s="4">
        <v>310</v>
      </c>
      <c r="C11" s="3" t="e">
        <f t="shared" si="0"/>
        <v>#DIV/0!</v>
      </c>
      <c r="D11" s="18">
        <v>108.208132781229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189</v>
      </c>
      <c r="B12" s="4">
        <v>92</v>
      </c>
      <c r="C12" s="3" t="e">
        <f t="shared" si="0"/>
        <v>#DIV/0!</v>
      </c>
      <c r="D12" s="18">
        <v>46.7546789102438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190</v>
      </c>
      <c r="B13" s="4">
        <v>104</v>
      </c>
      <c r="C13" s="3" t="e">
        <f t="shared" si="0"/>
        <v>#DIV/0!</v>
      </c>
      <c r="D13" s="18">
        <v>61.1310068623117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191</v>
      </c>
      <c r="B14" s="4">
        <v>112</v>
      </c>
      <c r="C14" s="3" t="e">
        <f t="shared" si="0"/>
        <v>#DIV/0!</v>
      </c>
      <c r="D14" s="18">
        <v>70.4556598152341</v>
      </c>
      <c r="E14" s="5">
        <f t="shared" si="1"/>
        <v>0</v>
      </c>
      <c r="F14" s="3" t="e">
        <f t="shared" ref="F14:F25" si="3">E14/B14</f>
        <v>#DIV/0!</v>
      </c>
    </row>
    <row r="15" spans="1:6" x14ac:dyDescent="0.2">
      <c r="A15" s="17" t="s">
        <v>192</v>
      </c>
      <c r="B15" s="4">
        <v>47</v>
      </c>
      <c r="C15" s="3" t="e">
        <f t="shared" si="0"/>
        <v>#DIV/0!</v>
      </c>
      <c r="D15" s="18">
        <v>34.0147027033899</v>
      </c>
      <c r="E15" s="5">
        <f t="shared" si="1"/>
        <v>0</v>
      </c>
      <c r="F15" s="3" t="e">
        <f t="shared" si="3"/>
        <v>#DIV/0!</v>
      </c>
    </row>
    <row r="16" spans="1:6" x14ac:dyDescent="0.2">
      <c r="A16" s="17" t="s">
        <v>193</v>
      </c>
      <c r="B16" s="4">
        <v>66</v>
      </c>
      <c r="C16" s="3" t="e">
        <f t="shared" si="0"/>
        <v>#DIV/0!</v>
      </c>
      <c r="D16" s="18">
        <v>32.6955654485436</v>
      </c>
      <c r="E16" s="5">
        <f t="shared" si="1"/>
        <v>0</v>
      </c>
      <c r="F16" s="3" t="e">
        <f t="shared" si="3"/>
        <v>#DIV/0!</v>
      </c>
    </row>
    <row r="17" spans="1:6" x14ac:dyDescent="0.2">
      <c r="A17" s="17" t="s">
        <v>194</v>
      </c>
      <c r="B17" s="4">
        <v>88</v>
      </c>
      <c r="C17" s="3" t="e">
        <f t="shared" si="0"/>
        <v>#DIV/0!</v>
      </c>
      <c r="D17" s="18">
        <v>55.8659108938537</v>
      </c>
      <c r="E17" s="5">
        <f t="shared" si="1"/>
        <v>0</v>
      </c>
      <c r="F17" s="3" t="e">
        <f t="shared" si="3"/>
        <v>#DIV/0!</v>
      </c>
    </row>
    <row r="18" spans="1:6" x14ac:dyDescent="0.2">
      <c r="A18" s="17" t="s">
        <v>195</v>
      </c>
      <c r="B18" s="4">
        <v>110</v>
      </c>
      <c r="C18" s="3" t="e">
        <f t="shared" si="0"/>
        <v>#DIV/0!</v>
      </c>
      <c r="D18" s="18">
        <v>64.3506021727847</v>
      </c>
      <c r="E18" s="5">
        <f t="shared" si="1"/>
        <v>0</v>
      </c>
      <c r="F18" s="3" t="e">
        <f t="shared" si="3"/>
        <v>#DIV/0!</v>
      </c>
    </row>
    <row r="19" spans="1:6" x14ac:dyDescent="0.2">
      <c r="A19" s="17" t="s">
        <v>196</v>
      </c>
      <c r="B19" s="4">
        <v>46</v>
      </c>
      <c r="C19" s="3" t="e">
        <f t="shared" si="0"/>
        <v>#DIV/0!</v>
      </c>
      <c r="D19" s="18">
        <v>33.5261092284804</v>
      </c>
      <c r="E19" s="5">
        <f t="shared" si="1"/>
        <v>0</v>
      </c>
      <c r="F19" s="3" t="e">
        <f t="shared" si="3"/>
        <v>#DIV/0!</v>
      </c>
    </row>
    <row r="20" spans="1:6" x14ac:dyDescent="0.2">
      <c r="A20" s="17" t="s">
        <v>197</v>
      </c>
      <c r="B20" s="4">
        <v>108</v>
      </c>
      <c r="C20" s="3" t="e">
        <f t="shared" si="0"/>
        <v>#DIV/0!</v>
      </c>
      <c r="D20" s="18">
        <v>46.2276973253049</v>
      </c>
      <c r="E20" s="5">
        <f t="shared" si="1"/>
        <v>0</v>
      </c>
      <c r="F20" s="3" t="e">
        <f t="shared" si="3"/>
        <v>#DIV/0!</v>
      </c>
    </row>
    <row r="21" spans="1:6" x14ac:dyDescent="0.2">
      <c r="A21" s="17" t="s">
        <v>198</v>
      </c>
      <c r="B21" s="4">
        <v>154</v>
      </c>
      <c r="C21" s="3" t="e">
        <f t="shared" si="0"/>
        <v>#DIV/0!</v>
      </c>
      <c r="D21" s="18">
        <v>69.1158447825099</v>
      </c>
      <c r="E21" s="5">
        <f t="shared" si="1"/>
        <v>0</v>
      </c>
      <c r="F21" s="3" t="e">
        <f t="shared" si="3"/>
        <v>#DIV/0!</v>
      </c>
    </row>
    <row r="22" spans="1:6" x14ac:dyDescent="0.2">
      <c r="A22" s="17" t="s">
        <v>199</v>
      </c>
      <c r="B22" s="4">
        <v>32</v>
      </c>
      <c r="C22" s="3" t="e">
        <f t="shared" si="0"/>
        <v>#DIV/0!</v>
      </c>
      <c r="D22" s="18">
        <v>31.9530906173409</v>
      </c>
      <c r="E22" s="5">
        <f t="shared" si="1"/>
        <v>0</v>
      </c>
      <c r="F22" s="3" t="e">
        <f t="shared" si="3"/>
        <v>#DIV/0!</v>
      </c>
    </row>
    <row r="23" spans="1:6" x14ac:dyDescent="0.2">
      <c r="A23" s="17" t="s">
        <v>200</v>
      </c>
      <c r="B23" s="4">
        <v>0</v>
      </c>
      <c r="C23" s="3" t="e">
        <f t="shared" si="0"/>
        <v>#DIV/0!</v>
      </c>
      <c r="D23" s="18">
        <v>12.7279220613579</v>
      </c>
      <c r="E23" s="5">
        <f t="shared" si="1"/>
        <v>0</v>
      </c>
      <c r="F23" s="3" t="e">
        <f t="shared" si="3"/>
        <v>#DIV/0!</v>
      </c>
    </row>
    <row r="24" spans="1:6" x14ac:dyDescent="0.2">
      <c r="A24" s="17" t="s">
        <v>201</v>
      </c>
      <c r="B24" s="4">
        <v>6</v>
      </c>
      <c r="C24" s="3" t="e">
        <f t="shared" si="0"/>
        <v>#DIV/0!</v>
      </c>
      <c r="D24" s="18">
        <v>14.2126704035519</v>
      </c>
      <c r="E24" s="5">
        <f t="shared" si="1"/>
        <v>0</v>
      </c>
      <c r="F24" s="3" t="e">
        <f t="shared" si="3"/>
        <v>#DIV/0!</v>
      </c>
    </row>
    <row r="25" spans="1:6" x14ac:dyDescent="0.2">
      <c r="A25" s="17" t="s">
        <v>202</v>
      </c>
      <c r="B25" s="4">
        <v>28</v>
      </c>
      <c r="C25" s="3" t="e">
        <f t="shared" si="0"/>
        <v>#DIV/0!</v>
      </c>
      <c r="D25" s="18">
        <v>25.6124969497314</v>
      </c>
      <c r="E25" s="5">
        <f t="shared" si="1"/>
        <v>0</v>
      </c>
      <c r="F25" s="3" t="e">
        <f t="shared" si="3"/>
        <v>#DIV/0!</v>
      </c>
    </row>
    <row r="27" spans="1:6" x14ac:dyDescent="0.2">
      <c r="A27" s="17" t="s">
        <v>203</v>
      </c>
      <c r="B27" s="37">
        <v>26339.0178571429</v>
      </c>
      <c r="C27" s="2" t="s">
        <v>80</v>
      </c>
      <c r="D27" s="37">
        <v>25900.9668375763</v>
      </c>
      <c r="E27" s="5">
        <f>D27/1.645</f>
        <v>0</v>
      </c>
      <c r="F27" s="3" t="e">
        <f t="shared" ref="F27" si="4">E27/B27</f>
        <v>#DIV/0!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Company/>
  <DocSecurity>0</DocSecurity>
  <HeadingPairs>
    <vt:vector size="2" baseType="variant">
      <vt:variant>
        <vt:lpstr>Worksheets</vt:lpstr>
      </vt:variant>
      <vt:variant>
        <vt:i4>16</vt:i4>
      </vt:variant>
    </vt:vector>
  </HeadingPairs>
  <HyperlinksChanged>false</HyperlinksChanged>
  <LinksUpToDate>false</LinksUpToDate>
  <ScaleCrop>false</ScaleCrop>
  <SharedDoc>false</SharedDoc>
  <TitlesOfParts>
    <vt:vector size="16" baseType="lpstr">
      <vt:lpstr>Race and Ethnicity</vt:lpstr>
      <vt:lpstr>Sex and Age</vt:lpstr>
      <vt:lpstr>Poverty Status by Age</vt:lpstr>
      <vt:lpstr>Household Characteristics</vt:lpstr>
      <vt:lpstr>Vehicles per Household</vt:lpstr>
      <vt:lpstr>Employment Status by Sex</vt:lpstr>
      <vt:lpstr>Commute Method and Time</vt:lpstr>
      <vt:lpstr>Employment Sector</vt:lpstr>
      <vt:lpstr>Educational Attainment</vt:lpstr>
      <vt:lpstr>Occupancy and Tenure</vt:lpstr>
      <vt:lpstr>Units in Structure</vt:lpstr>
      <vt:lpstr>Bedrooms and Year</vt:lpstr>
      <vt:lpstr>Rent Paid</vt:lpstr>
      <vt:lpstr>Mortgage Status and Cost (SMOC)</vt:lpstr>
      <vt:lpstr>Mortgage Status (SMOCAPI)</vt:lpstr>
      <vt:lpstr>Household Income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Katti, Rohan</dc:creator>
  <cp:lastModifiedBy>Katti, Rohan</cp:lastModifiedBy>
  <dcterms:created xsi:type="dcterms:W3CDTF">2023-07-26T17:27:14Z</dcterms:created>
  <dcterms:modified xsi:type="dcterms:W3CDTF">2023-12-20T20:56:44Z</dcterms:modified>
</cp:coreProperties>
</file>