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hankatti/Library/CloudStorage/GoogleDrive-rohan@datayoucanuse.org/Shared drives/DYCU Projects/Neighborhood Portraits/R Generated Portraits/Template Files/"/>
    </mc:Choice>
  </mc:AlternateContent>
  <xr:revisionPtr revIDLastSave="0" documentId="13_ncr:1_{849D1445-45A6-2B41-919F-0B5D2D0BEA2E}" xr6:coauthVersionLast="47" xr6:coauthVersionMax="47" xr10:uidLastSave="{00000000-0000-0000-0000-000000000000}"/>
  <bookViews>
    <workbookView xWindow="0" yWindow="500" windowWidth="28800" windowHeight="16620" xr2:uid="{99AACA5D-2882-744F-BF53-78B117A89EA8}"/>
  </bookViews>
  <sheets>
    <sheet name="Race and Ethnicity" sheetId="1" state="visible" r:id="rId1"/>
    <sheet name="Sex and Age" sheetId="2" state="visible" r:id="rId2"/>
    <sheet name="Poverty Status by Age" sheetId="3" state="visible" r:id="rId3"/>
    <sheet name="Household Characteristics" sheetId="4" state="visible" r:id="rId4"/>
    <sheet name="Vehicles per Household" sheetId="5" state="visible" r:id="rId5"/>
    <sheet name="Employment Status by Sex" sheetId="6" state="visible" r:id="rId6"/>
    <sheet name="Commute Method and Time" sheetId="16" state="visible" r:id="rId7"/>
    <sheet name="Employment Sector" sheetId="7" state="visible" r:id="rId8"/>
    <sheet name="Educational Attainment" sheetId="8" state="visible" r:id="rId9"/>
    <sheet name="Occupancy and Tenure" sheetId="9" state="visible" r:id="rId10"/>
    <sheet name="Units in Structure" sheetId="10" state="visible" r:id="rId11"/>
    <sheet name="Bedrooms and Year" sheetId="11" state="visible" r:id="rId12"/>
    <sheet name="Rent Paid" sheetId="12" state="visible" r:id="rId13"/>
    <sheet name="Mortgage Status and Cost (SMOC)" sheetId="13" state="visible" r:id="rId14"/>
    <sheet name="Mortgage Status (SMOCAPI)" sheetId="14" state="visible" r:id="rId15"/>
    <sheet name="Household Income" sheetId="15" state="visible" r:id="rId16"/>
  </sheet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<sst xmlns="http://schemas.openxmlformats.org/spreadsheetml/2006/main" count="234" uniqueCount="234">
  <si>
    <t>TABLE ID:</t>
  </si>
  <si>
    <t>SURVEY/PROGRAM:</t>
  </si>
  <si>
    <t>VINTAGE:</t>
  </si>
  <si>
    <t>PRODUCT:</t>
  </si>
  <si>
    <t>GEO:</t>
  </si>
  <si>
    <t>B03002</t>
  </si>
  <si>
    <t>American Community Survey</t>
  </si>
  <si>
    <t>ACS 5-Year Estimates Subject Tables</t>
  </si>
  <si>
    <t>Variable</t>
  </si>
  <si>
    <t>Estimate</t>
  </si>
  <si>
    <t>%</t>
  </si>
  <si>
    <t>MOE</t>
  </si>
  <si>
    <t>SE</t>
  </si>
  <si>
    <t>CV</t>
  </si>
  <si>
    <t>Total:</t>
  </si>
  <si>
    <t>Not Hispanic or Latino: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</si>
  <si>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</si>
  <si>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</si>
  <si>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</si>
  <si>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</si>
  <si>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</si>
  <si>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</si>
  <si>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Two or more races:</t>
  </si>
  <si>
    <t>Two races including Some other race</t>
  </si>
  <si>
    <t>Two races excluding Some other race, and three or more races</t>
  </si>
  <si>
    <t>Hispanic or Latino:</t>
  </si>
  <si>
    <t>B01001</t>
  </si>
  <si>
    <t>Total Estimate</t>
  </si>
  <si>
    <t>Total %</t>
  </si>
  <si>
    <t>Total MOE</t>
  </si>
  <si>
    <t>Total SE</t>
  </si>
  <si>
    <t>Total CV</t>
  </si>
  <si>
    <t>Male Estimate</t>
  </si>
  <si>
    <t>Male %</t>
  </si>
  <si>
    <t>Male MOE</t>
  </si>
  <si>
    <t>Male SE</t>
  </si>
  <si>
    <t>Male CV</t>
  </si>
  <si>
    <t>Female %</t>
  </si>
  <si>
    <t>Female MOE</t>
  </si>
  <si>
    <t>Female SE</t>
  </si>
  <si>
    <t>Female CV</t>
  </si>
  <si>
    <t>Female Estimate</t>
  </si>
  <si>
    <t>Total</t>
  </si>
  <si>
    <t>Under 5 years</t>
  </si>
  <si>
    <t>5 to 9 years</t>
  </si>
  <si>
    <t>10 to 14 years</t>
  </si>
  <si>
    <t>25 to 29 years</t>
  </si>
  <si>
    <t>30 to 34 years</t>
  </si>
  <si>
    <t>35 to 39 years</t>
  </si>
  <si>
    <t>40 to 44 years</t>
  </si>
  <si>
    <t>45 to 49 years</t>
  </si>
  <si>
    <t>50 to 54 years</t>
  </si>
  <si>
    <t>55 to 59 years</t>
  </si>
  <si>
    <t>70 to 74 years</t>
  </si>
  <si>
    <t>75 to 79 years</t>
  </si>
  <si>
    <t>80 to 84 years</t>
  </si>
  <si>
    <t>85 years and over</t>
  </si>
  <si>
    <t>B17001</t>
  </si>
  <si>
    <t>ACS 5-Year Estimates Detailed Tables</t>
  </si>
  <si>
    <t>Income in the past 12 months below poverty level</t>
  </si>
  <si>
    <t>5 years</t>
  </si>
  <si>
    <t>6 to 11 years</t>
  </si>
  <si>
    <t>12 to 14 years</t>
  </si>
  <si>
    <t>15 years</t>
  </si>
  <si>
    <t>16 and 17 years</t>
  </si>
  <si>
    <t>18 to 24 years</t>
  </si>
  <si>
    <t>25 to 34 years</t>
  </si>
  <si>
    <t>35 to 44 years</t>
  </si>
  <si>
    <t>45 to 54 years</t>
  </si>
  <si>
    <t>55 to 64 years</t>
  </si>
  <si>
    <t>65 to 74 years</t>
  </si>
  <si>
    <t>75 years and over</t>
  </si>
  <si>
    <t>ACS 5-Year Estimates Detailed Tables (Subject Tables for avg size)</t>
  </si>
  <si>
    <t>Family households:</t>
  </si>
  <si>
    <t>Married-couple family</t>
  </si>
  <si>
    <t>Other family:</t>
  </si>
  <si>
    <t>Male householder, no spouse present</t>
  </si>
  <si>
    <t>Female householder, no spouse present</t>
  </si>
  <si>
    <t>Nonfamily households:</t>
  </si>
  <si>
    <t>Householder living alone</t>
  </si>
  <si>
    <t>N/A</t>
  </si>
  <si>
    <t>Average Household Size</t>
  </si>
  <si>
    <t>B08201</t>
  </si>
  <si>
    <t>No vehicle available</t>
  </si>
  <si>
    <t>1 vehicle available</t>
  </si>
  <si>
    <t>2 vehicles available</t>
  </si>
  <si>
    <t>3 vehicles available</t>
  </si>
  <si>
    <t>4 or more vehicles available</t>
  </si>
  <si>
    <t>Population age 20-64 years</t>
  </si>
  <si>
    <t>Male</t>
  </si>
  <si>
    <t>Female</t>
  </si>
  <si>
    <t>S2301</t>
  </si>
  <si>
    <t>Labor Force #</t>
  </si>
  <si>
    <t>Unemployment #</t>
  </si>
  <si>
    <t>Not Working Rate</t>
  </si>
  <si>
    <t>Employment/Population Ratio</t>
  </si>
  <si>
    <t>Civilian employed population 16 years and over</t>
  </si>
  <si>
    <t>Management, business, science, and arts occupations:</t>
  </si>
  <si>
    <t>Service occupations:</t>
  </si>
  <si>
    <t>Sales and office occupations:</t>
  </si>
  <si>
    <t>Natural resources, construction, and maintenance occupations:</t>
  </si>
  <si>
    <t>Production, transportation, and material moving occupations:</t>
  </si>
  <si>
    <t>S1501</t>
  </si>
  <si>
    <t>Population 18 to 24 years</t>
  </si>
  <si>
    <t>Less than high school graduate</t>
  </si>
  <si>
    <t>High school graduate (includes equivalency)</t>
  </si>
  <si>
    <t>Some college or associate's degree</t>
  </si>
  <si>
    <t>Bachelor's degree or higher</t>
  </si>
  <si>
    <t>Population 25 years and over</t>
  </si>
  <si>
    <t>Less than 9th grade</t>
  </si>
  <si>
    <t>9th to 12th grade, no diploma</t>
  </si>
  <si>
    <t>Some college, no degree</t>
  </si>
  <si>
    <t>Associate's degree</t>
  </si>
  <si>
    <t>Bachelor's degree</t>
  </si>
  <si>
    <t>Graduate or professional degree</t>
  </si>
  <si>
    <t>High school graduate or higher</t>
  </si>
  <si>
    <t>Total Housing Units:</t>
  </si>
  <si>
    <t>Occupied Housing Units</t>
  </si>
  <si>
    <t>Vacant Housing Units</t>
  </si>
  <si>
    <t>Owner-Occupied Housing Units</t>
  </si>
  <si>
    <t>Renter-Occupied Housing Units</t>
  </si>
  <si>
    <t>Occupied Housing Units:</t>
  </si>
  <si>
    <t>S2504</t>
  </si>
  <si>
    <t>Housing Units</t>
  </si>
  <si>
    <t>UNITS IN STRUCTURE</t>
  </si>
  <si>
    <t>1, detached</t>
  </si>
  <si>
    <t>1, attached</t>
  </si>
  <si>
    <t>2 apartments</t>
  </si>
  <si>
    <t>3 or 4 apartments</t>
  </si>
  <si>
    <t>5 to 9 apartments</t>
  </si>
  <si>
    <t>10 or more apartments</t>
  </si>
  <si>
    <t>Mobile home or other type of housing</t>
  </si>
  <si>
    <t>DP04</t>
  </si>
  <si>
    <t>ACS 5-Year Estimates Data Profiles</t>
  </si>
  <si>
    <t>BEDROOMS</t>
  </si>
  <si>
    <t>No bedroom</t>
  </si>
  <si>
    <t>1 bedroom</t>
  </si>
  <si>
    <t>2 bedrooms</t>
  </si>
  <si>
    <t>3 bedrooms</t>
  </si>
  <si>
    <t>4 bedrooms</t>
  </si>
  <si>
    <t>5 or more bedrooms</t>
  </si>
  <si>
    <t>YEAR STRUCTURE BUILT</t>
  </si>
  <si>
    <t>Built 2014 or later</t>
  </si>
  <si>
    <t>Built 2010 to 2013</t>
  </si>
  <si>
    <t>Built 2000 to 2009</t>
  </si>
  <si>
    <t>Built 1990 to 1999</t>
  </si>
  <si>
    <t>Built 1980 to 1989</t>
  </si>
  <si>
    <t>Built 1970 to 1979</t>
  </si>
  <si>
    <t>Built 1960 to 1969</t>
  </si>
  <si>
    <t>Built 1950 to 1959</t>
  </si>
  <si>
    <t>Built 1940 to 1949</t>
  </si>
  <si>
    <t>Built 1939 or earlier</t>
  </si>
  <si>
    <t>GROSS RENT</t>
  </si>
  <si>
    <t>Occupied units paying rent</t>
  </si>
  <si>
    <t>Less than $500</t>
  </si>
  <si>
    <t>$500 to $999</t>
  </si>
  <si>
    <t>$1,000 to $1,499</t>
  </si>
  <si>
    <t>$1,500 to $1,999</t>
  </si>
  <si>
    <t>$2,000 to $2,499</t>
  </si>
  <si>
    <t>$2,500 to $2,999</t>
  </si>
  <si>
    <t>$3,000 or more</t>
  </si>
  <si>
    <t>GROSS RENT AS % OF HOUSEHOLD INCOME</t>
  </si>
  <si>
    <t>Occupied units paying rent (excluding units where GRAPI cannot be computed)</t>
  </si>
  <si>
    <t>Less than 15.0 percent</t>
  </si>
  <si>
    <t>15.0 to 19.9 percent</t>
  </si>
  <si>
    <t>20.0 to 24.9 percent</t>
  </si>
  <si>
    <t>25.0 to 29.9 percent</t>
  </si>
  <si>
    <t>30.0 to 34.9 percent</t>
  </si>
  <si>
    <t>35.0 percent or more</t>
  </si>
  <si>
    <t>Not computed</t>
  </si>
  <si>
    <t>MORTGAGE STATUS</t>
  </si>
  <si>
    <t>Owner-occupied units</t>
  </si>
  <si>
    <t>Housing units with a mortgage</t>
  </si>
  <si>
    <t>Housing units without a mortgage</t>
  </si>
  <si>
    <t>SELECTED MONTHLY OWNER COSTS (SMOC)</t>
  </si>
  <si>
    <t>Less than $250</t>
  </si>
  <si>
    <t>$250 to $399</t>
  </si>
  <si>
    <t>$400 to $599</t>
  </si>
  <si>
    <t>$600 to $799</t>
  </si>
  <si>
    <t>$800 to $999</t>
  </si>
  <si>
    <t>$1,000 or more</t>
  </si>
  <si>
    <t>Housing units with a mortgage (excluding units where SMOCAPI cannot be computed)</t>
  </si>
  <si>
    <t>Less than 20.0 percent</t>
  </si>
  <si>
    <t>Housing unit without a mortgage (excluding units where SMOCAPI cannot be computed)</t>
  </si>
  <si>
    <t>Less than 10.0 percent</t>
  </si>
  <si>
    <t>10.0 to 14.9 percent</t>
  </si>
  <si>
    <t>B19001</t>
  </si>
  <si>
    <t>Less than $10,000</t>
  </si>
  <si>
    <t>$10,000 to $14,999</t>
  </si>
  <si>
    <t>$15,000 to $19,999</t>
  </si>
  <si>
    <t>$20,000 to $24,999</t>
  </si>
  <si>
    <t>$25,000 to $29,999</t>
  </si>
  <si>
    <t>$30,000 to $34,999</t>
  </si>
  <si>
    <t>$35,000 to $39,999</t>
  </si>
  <si>
    <t>$40,000 to $44,999</t>
  </si>
  <si>
    <t>$45,000 to $49,999</t>
  </si>
  <si>
    <t>$50,000 to $59,999</t>
  </si>
  <si>
    <t>$60,000 to $74,999</t>
  </si>
  <si>
    <t>$75,000 to $99,999</t>
  </si>
  <si>
    <t>$100,000 to $124,999</t>
  </si>
  <si>
    <t>$125,000 to $149,999</t>
  </si>
  <si>
    <t>$150,000 to $199,999</t>
  </si>
  <si>
    <t>$200,000 or more</t>
  </si>
  <si>
    <t>Median Household Income</t>
  </si>
  <si>
    <t>Householder not living alone</t>
  </si>
  <si>
    <t>COMMUTE METHOD</t>
  </si>
  <si>
    <t>Total workers 16 and over</t>
  </si>
  <si>
    <t>Drove alone in car, truck, or van</t>
  </si>
  <si>
    <t>Carpooled in car, truck, or van</t>
  </si>
  <si>
    <t>Public transportation</t>
  </si>
  <si>
    <t>Taxicab</t>
  </si>
  <si>
    <t>Motorcycle</t>
  </si>
  <si>
    <t>Bicycle</t>
  </si>
  <si>
    <t>Walked</t>
  </si>
  <si>
    <t>Other means</t>
  </si>
  <si>
    <t>Worked from home</t>
  </si>
  <si>
    <t>COMMUTE TIME</t>
  </si>
  <si>
    <t>Total workers 16 and over who did not work from home</t>
  </si>
  <si>
    <t>Less than 10 minutes</t>
  </si>
  <si>
    <t>10 to 19 minutes</t>
  </si>
  <si>
    <t>20 to 29 minutes</t>
  </si>
  <si>
    <t>30 to 39 minutes</t>
  </si>
  <si>
    <t>40 to 59 minutes</t>
  </si>
  <si>
    <t>60 to 89 minutes</t>
  </si>
  <si>
    <t>90 minutes or more</t>
  </si>
  <si>
    <t>Mean travel time to work (minutes)</t>
  </si>
  <si>
    <t>B08301 and B08303 (and S0801 if only one census tract)</t>
  </si>
  <si>
    <t>15 to 19 years</t>
  </si>
  <si>
    <t>20 to 24 years</t>
  </si>
  <si>
    <t>60 to 64 years</t>
  </si>
  <si>
    <t>65 to 69 years</t>
  </si>
  <si>
    <t>Unemployment Rate (% of Labor)</t>
  </si>
  <si>
    <t>Labor Force Participation Rate</t>
  </si>
  <si>
    <t>B01001 (S1101 for avg size)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</si>
</sst>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%"/>
    <numFmt numFmtId="165" formatCode="&quot;$&quot;#,##0.00"/>
  </numFmts>
  <fonts count="2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0" fontId="0" fillId="0" borderId="4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" fontId="0" fillId="0" borderId="7" xfId="0" applyNumberFormat="1" applyBorder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" fontId="0" fillId="0" borderId="0" xfId="0" applyNumberFormat="1" applyAlignment="1">
      <alignment horizontal="center"/>
    </xf>
    <xf numFmtId="10" fontId="0" fillId="0" borderId="5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10" fontId="0" fillId="0" borderId="8" xfId="0" applyNumberFormat="1" applyBorder="1" applyAlignment="1">
      <alignment horizontal="center"/>
    </xf>
    <xf numFmtId="10" fontId="0" fillId="0" borderId="4" xfId="0" applyNumberFormat="1" applyBorder="1" applyAlignment="1">
      <alignment horizontal="center"/>
    </xf>
    <xf numFmtId="10" fontId="0" fillId="0" borderId="6" xfId="0" applyNumberForma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0" fontId="1" fillId="0" borderId="4" xfId="0" applyFont="1" applyBorder="1" applyAlignment="1">
      <alignment horizontal="right"/>
    </xf>
    <xf numFmtId="0" fontId="1" fillId="0" borderId="0" xfId="0" applyFont="1"/>
    <xf numFmtId="0" fontId="0" fillId="0" borderId="7" xfId="0" applyBorder="1" applyAlignment="1">
      <alignment horizontal="right"/>
    </xf>
    <xf numFmtId="165" fontId="0" fillId="0" borderId="0" xfId="0" applyNumberFormat="1" applyAlignment="1">
      <alignment horizontal="center"/>
    </xf>
    <xf numFmtId="0" fontId="1" fillId="0" borderId="0" xfId="0" applyFont="1" applyAlignment="1">
      <alignment horizontal="right"/>
    </xf>
    <xf numFmtId="10" fontId="0" fillId="0" borderId="0" xfId="0" applyNumberFormat="1" applyAlignment="1">
      <alignment horizontal="center"/>
    </xf>
    <xf numFmtId="10" fontId="0" fillId="0" borderId="7" xfId="0" applyNumberForma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</cellXfs>
  <cellStyles count="1">
    <cellStyle name="Normal" xfId="0" builtinId="0"/>
  </cellStyles>
  <dxf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theme" Target="theme/theme1.xml"/><Relationship Id="rId18" Type="http://schemas.openxmlformats.org/officeDocument/2006/relationships/styles" Target="styles.xml"/><Relationship Id="rId1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0"/>
  <sheetViews>
    <sheetView tabSelected="1" workbookViewId="0">
      <selection activeCell="A5" sqref="A5"/>
    </sheetView>
  </sheetViews>
  <sheetFormatPr baseColWidth="10" defaultRowHeight="16" x14ac:dyDescent="0.2"/>
  <cols>
    <col min="1" max="1" width="53" customWidth="1"/>
  </cols>
  <sheetData>
    <row r="1" spans="1:6" x14ac:dyDescent="0.2">
      <c r="A1" t="s">
        <v>0</v>
      </c>
      <c r="B1" s="20" t="s">
        <v>5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157, 164, 165, 166, 167, 168 and 1865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19471</v>
      </c>
      <c r="C9" s="3" t="e">
        <f>B9/$B$9</f>
        <v>#DIV/0!</v>
      </c>
      <c r="D9" s="18">
        <v>1350.63540602192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15</v>
      </c>
      <c r="B10" s="4">
        <v>5968</v>
      </c>
      <c r="C10" s="3" t="e">
        <f t="shared" ref="C10:C20" si="0">B10/$B$9</f>
        <v>#DIV/0!</v>
      </c>
      <c r="D10" s="18">
        <v>884.242048310303</v>
      </c>
      <c r="E10" s="5">
        <f t="shared" ref="E10:E20" si="1">D10/1.645</f>
        <v>0</v>
      </c>
      <c r="F10" s="3" t="e">
        <f t="shared" ref="F10:F20" si="2">E10/B10</f>
        <v>#DIV/0!</v>
      </c>
    </row>
    <row r="11" spans="1:6" x14ac:dyDescent="0.2">
      <c r="A11" s="17" t="s">
        <v>16</v>
      </c>
      <c r="B11" s="4">
        <v>2689</v>
      </c>
      <c r="C11" s="3" t="e">
        <f t="shared" si="0"/>
        <v>#DIV/0!</v>
      </c>
      <c r="D11" s="18">
        <v>491.596379156722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17</v>
      </c>
      <c r="B12" s="4">
        <v>2192</v>
      </c>
      <c r="C12" s="3" t="e">
        <f t="shared" si="0"/>
        <v>#DIV/0!</v>
      </c>
      <c r="D12" s="18">
        <v>610.678311388246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18</v>
      </c>
      <c r="B13" s="4">
        <v>104</v>
      </c>
      <c r="C13" s="3" t="e">
        <f t="shared" si="0"/>
        <v>#DIV/0!</v>
      </c>
      <c r="D13" s="18">
        <v>74.1552425658496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19</v>
      </c>
      <c r="B14" s="4">
        <v>384</v>
      </c>
      <c r="C14" s="3" t="e">
        <f t="shared" si="0"/>
        <v>#DIV/0!</v>
      </c>
      <c r="D14" s="18">
        <v>451.28372450156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20</v>
      </c>
      <c r="B15" s="4">
        <v>0</v>
      </c>
      <c r="C15" s="3" t="e">
        <f t="shared" si="0"/>
        <v>#DIV/0!</v>
      </c>
      <c r="D15" s="18">
        <v>26.4575131106459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21</v>
      </c>
      <c r="B16" s="4">
        <v>22</v>
      </c>
      <c r="C16" s="3" t="e">
        <f t="shared" si="0"/>
        <v>#DIV/0!</v>
      </c>
      <c r="D16" s="18">
        <v>41.146081222882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22</v>
      </c>
      <c r="B17" s="4">
        <v>577</v>
      </c>
      <c r="C17" s="3" t="e">
        <f t="shared" si="0"/>
        <v>#DIV/0!</v>
      </c>
      <c r="D17" s="18">
        <v>329.751421528399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23</v>
      </c>
      <c r="B18" s="4">
        <v>148</v>
      </c>
      <c r="C18" s="3" t="e">
        <f t="shared" si="0"/>
        <v>#DIV/0!</v>
      </c>
      <c r="D18" s="18">
        <v>235.278558309082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24</v>
      </c>
      <c r="B19" s="4">
        <v>429</v>
      </c>
      <c r="C19" s="3" t="e">
        <f t="shared" si="0"/>
        <v>#DIV/0!</v>
      </c>
      <c r="D19" s="18">
        <v>233.135153934365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25</v>
      </c>
      <c r="B20" s="4">
        <v>13503</v>
      </c>
      <c r="C20" s="3" t="e">
        <f t="shared" si="0"/>
        <v>#DIV/0!</v>
      </c>
      <c r="D20" s="18">
        <v>1214.54518236252</v>
      </c>
      <c r="E20" s="5">
        <f t="shared" si="1"/>
        <v>0</v>
      </c>
      <c r="F20" s="3" t="e">
        <f t="shared" si="2"/>
        <v>#DIV/0!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7"/>
  <sheetViews>
    <sheetView workbookViewId="0">
      <selection activeCell="A5" sqref="A5"/>
    </sheetView>
  </sheetViews>
  <sheetFormatPr baseColWidth="10" defaultRowHeight="16" x14ac:dyDescent="0.2"/>
  <cols>
    <col min="1" max="1" width="20.83203125" customWidth="1"/>
    <col min="2" max="2" width="13.5" customWidth="1"/>
    <col min="7" max="7" width="13.5" customWidth="1"/>
    <col min="12" max="12" width="15.5" customWidth="1"/>
    <col min="13" max="13" width="10.83203125" customWidth="1"/>
    <col min="14" max="14" width="12.1640625" customWidth="1"/>
  </cols>
  <sheetData>
    <row r="1" spans="1:16" x14ac:dyDescent="0.2">
      <c r="A1" t="s">
        <v>0</v>
      </c>
      <c r="B1" s="20" t="s">
        <v>26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2023</v>
      </c>
    </row>
    <row r="4" spans="1:16" x14ac:dyDescent="0.2">
      <c r="A4" t="s">
        <v>3</v>
      </c>
      <c r="B4" s="20" t="s">
        <v>58</v>
      </c>
    </row>
    <row r="5" spans="1:16" x14ac:dyDescent="0.2">
      <c r="A5" t="s">
        <v>4</v>
      </c>
      <c r="B5" s="20" t="inlineStr">
        <is>
          <t>Census Tracts 157, 164, 165, 166, 167, 168 and 1865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15" t="s">
        <v>42</v>
      </c>
      <c r="B9" s="13">
        <f>G9+L9</f>
        <v>0</v>
      </c>
      <c r="C9" s="3" t="e">
        <f>B9/$B$9</f>
        <v>#DIV/0!</v>
      </c>
      <c r="D9" s="5">
        <f>SQRT((I9^2)+(N9^2))</f>
        <v>0</v>
      </c>
      <c r="E9" s="5">
        <f>D9/1.645</f>
        <v>0</v>
      </c>
      <c r="F9" s="3" t="e">
        <f>E9/B9</f>
        <v>#DIV/0!</v>
      </c>
      <c r="G9" s="13">
        <v>10120</v>
      </c>
      <c r="H9" s="3" t="e">
        <f>G9/$G$9</f>
        <v>#DIV/0!</v>
      </c>
      <c r="I9" s="18">
        <v>778.01092537316</v>
      </c>
      <c r="J9" s="5">
        <f>I9/1.645</f>
        <v>0</v>
      </c>
      <c r="K9" s="3" t="e">
        <f>J9/G9</f>
        <v>#DIV/0!</v>
      </c>
      <c r="L9" s="13">
        <v>9351</v>
      </c>
      <c r="M9" s="3" t="e">
        <f>L9/$L$9</f>
        <v>#DIV/0!</v>
      </c>
      <c r="N9" s="18">
        <v>832.754465613965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43</v>
      </c>
      <c r="B10" s="13">
        <f t="shared" ref="B10:B27" si="0">G10+L10</f>
        <v>0</v>
      </c>
      <c r="C10" s="3" t="e">
        <f t="shared" ref="C10:C27" si="1">B10/$B$9</f>
        <v>#DIV/0!</v>
      </c>
      <c r="D10" s="5">
        <f t="shared" ref="D10:D27" si="2">SQRT((I10^2)+(N10^2))</f>
        <v>0</v>
      </c>
      <c r="E10" s="5">
        <f t="shared" ref="E10:E27" si="3">D10/1.645</f>
        <v>0</v>
      </c>
      <c r="F10" s="3" t="e">
        <f t="shared" ref="F10:F27" si="4">E10/B10</f>
        <v>#DIV/0!</v>
      </c>
      <c r="G10" s="13">
        <v>903</v>
      </c>
      <c r="H10" s="3" t="e">
        <f t="shared" ref="H10:H27" si="5">G10/$G$9</f>
        <v>#DIV/0!</v>
      </c>
      <c r="I10" s="18">
        <v>336.869410899832</v>
      </c>
      <c r="J10" s="5">
        <f t="shared" ref="J10:J27" si="6">I10/1.645</f>
        <v>0</v>
      </c>
      <c r="K10" s="3" t="e">
        <f t="shared" ref="K10:K27" si="7">J10/G10</f>
        <v>#DIV/0!</v>
      </c>
      <c r="L10" s="13">
        <v>537</v>
      </c>
      <c r="M10" s="3" t="e">
        <f t="shared" ref="M10:M27" si="8">L10/$L$9</f>
        <v>#DIV/0!</v>
      </c>
      <c r="N10" s="18">
        <v>163.263590552211</v>
      </c>
      <c r="O10" s="5">
        <f t="shared" ref="O10:O27" si="9">N10/1.645</f>
        <v>0</v>
      </c>
      <c r="P10" s="9" t="e">
        <f t="shared" ref="P10:P27" si="10">O10/L10</f>
        <v>#DIV/0!</v>
      </c>
    </row>
    <row r="11" spans="1:16" x14ac:dyDescent="0.2">
      <c r="A11" s="15" t="s">
        <v>44</v>
      </c>
      <c r="B11" s="13">
        <f t="shared" si="0"/>
        <v>0</v>
      </c>
      <c r="C11" s="3" t="e">
        <f t="shared" si="1"/>
        <v>#DIV/0!</v>
      </c>
      <c r="D11" s="5">
        <f t="shared" si="2"/>
        <v>0</v>
      </c>
      <c r="E11" s="5">
        <f t="shared" si="3"/>
        <v>0</v>
      </c>
      <c r="F11" s="3" t="e">
        <f t="shared" si="4"/>
        <v>#DIV/0!</v>
      </c>
      <c r="G11" s="13">
        <v>712</v>
      </c>
      <c r="H11" s="3" t="e">
        <f t="shared" si="5"/>
        <v>#DIV/0!</v>
      </c>
      <c r="I11" s="18">
        <v>205.951450589696</v>
      </c>
      <c r="J11" s="5">
        <f t="shared" si="6"/>
        <v>0</v>
      </c>
      <c r="K11" s="3" t="e">
        <f t="shared" si="7"/>
        <v>#DIV/0!</v>
      </c>
      <c r="L11" s="13">
        <v>984</v>
      </c>
      <c r="M11" s="3" t="e">
        <f t="shared" si="8"/>
        <v>#DIV/0!</v>
      </c>
      <c r="N11" s="18">
        <v>271.836347827144</v>
      </c>
      <c r="O11" s="5">
        <f t="shared" si="9"/>
        <v>0</v>
      </c>
      <c r="P11" s="9" t="e">
        <f t="shared" si="10"/>
        <v>#DIV/0!</v>
      </c>
    </row>
    <row r="12" spans="1:16" x14ac:dyDescent="0.2">
      <c r="A12" s="15" t="s">
        <v>45</v>
      </c>
      <c r="B12" s="13">
        <f t="shared" si="0"/>
        <v>0</v>
      </c>
      <c r="C12" s="3" t="e">
        <f t="shared" si="1"/>
        <v>#DIV/0!</v>
      </c>
      <c r="D12" s="5">
        <f t="shared" si="2"/>
        <v>0</v>
      </c>
      <c r="E12" s="5">
        <f t="shared" si="3"/>
        <v>0</v>
      </c>
      <c r="F12" s="3" t="e">
        <f t="shared" si="4"/>
        <v>#DIV/0!</v>
      </c>
      <c r="G12" s="13">
        <v>816</v>
      </c>
      <c r="H12" s="3" t="e">
        <f t="shared" si="5"/>
        <v>#DIV/0!</v>
      </c>
      <c r="I12" s="18">
        <v>185.846711028202</v>
      </c>
      <c r="J12" s="5">
        <f t="shared" si="6"/>
        <v>0</v>
      </c>
      <c r="K12" s="3" t="e">
        <f t="shared" si="7"/>
        <v>#DIV/0!</v>
      </c>
      <c r="L12" s="13">
        <v>1090</v>
      </c>
      <c r="M12" s="3" t="e">
        <f t="shared" si="8"/>
        <v>#DIV/0!</v>
      </c>
      <c r="N12" s="18">
        <v>255.176409567969</v>
      </c>
      <c r="O12" s="5">
        <f t="shared" si="9"/>
        <v>0</v>
      </c>
      <c r="P12" s="9" t="e">
        <f t="shared" si="10"/>
        <v>#DIV/0!</v>
      </c>
    </row>
    <row r="13" spans="1:16" x14ac:dyDescent="0.2">
      <c r="A13" s="15" t="s">
        <v>227</v>
      </c>
      <c r="B13" s="13">
        <f t="shared" si="0"/>
        <v>0</v>
      </c>
      <c r="C13" s="3" t="e">
        <f t="shared" si="1"/>
        <v>#DIV/0!</v>
      </c>
      <c r="D13" s="5">
        <f t="shared" si="2"/>
        <v>0</v>
      </c>
      <c r="E13" s="5">
        <f t="shared" si="3"/>
        <v>0</v>
      </c>
      <c r="F13" s="3" t="e">
        <f t="shared" si="4"/>
        <v>#DIV/0!</v>
      </c>
      <c r="G13" s="13">
        <v>1051</v>
      </c>
      <c r="H13" s="3" t="e">
        <f t="shared" si="5"/>
        <v>#DIV/0!</v>
      </c>
      <c r="I13" s="18">
        <v>234.561292629453</v>
      </c>
      <c r="J13" s="5">
        <f t="shared" si="6"/>
        <v>0</v>
      </c>
      <c r="K13" s="3" t="e">
        <f t="shared" si="7"/>
        <v>#DIV/0!</v>
      </c>
      <c r="L13" s="13">
        <v>980</v>
      </c>
      <c r="M13" s="3" t="e">
        <f t="shared" si="8"/>
        <v>#DIV/0!</v>
      </c>
      <c r="N13" s="18">
        <v>239.050203932145</v>
      </c>
      <c r="O13" s="5">
        <f t="shared" si="9"/>
        <v>0</v>
      </c>
      <c r="P13" s="9" t="e">
        <f t="shared" si="10"/>
        <v>#DIV/0!</v>
      </c>
    </row>
    <row r="14" spans="1:16" x14ac:dyDescent="0.2">
      <c r="A14" s="15" t="s">
        <v>228</v>
      </c>
      <c r="B14" s="13">
        <f t="shared" si="0"/>
        <v>0</v>
      </c>
      <c r="C14" s="3" t="e">
        <f t="shared" si="1"/>
        <v>#DIV/0!</v>
      </c>
      <c r="D14" s="5">
        <f t="shared" si="2"/>
        <v>0</v>
      </c>
      <c r="E14" s="5">
        <f t="shared" si="3"/>
        <v>0</v>
      </c>
      <c r="F14" s="3" t="e">
        <f t="shared" si="4"/>
        <v>#DIV/0!</v>
      </c>
      <c r="G14" s="13">
        <v>612</v>
      </c>
      <c r="H14" s="3" t="e">
        <f t="shared" si="5"/>
        <v>#DIV/0!</v>
      </c>
      <c r="I14" s="18">
        <v>171.816762860904</v>
      </c>
      <c r="J14" s="5">
        <f t="shared" si="6"/>
        <v>0</v>
      </c>
      <c r="K14" s="3" t="e">
        <f t="shared" si="7"/>
        <v>#DIV/0!</v>
      </c>
      <c r="L14" s="13">
        <v>486</v>
      </c>
      <c r="M14" s="3" t="e">
        <f t="shared" si="8"/>
        <v>#DIV/0!</v>
      </c>
      <c r="N14" s="18">
        <v>157.879701038481</v>
      </c>
      <c r="O14" s="5">
        <f t="shared" si="9"/>
        <v>0</v>
      </c>
      <c r="P14" s="9" t="e">
        <f t="shared" si="10"/>
        <v>#DIV/0!</v>
      </c>
    </row>
    <row r="15" spans="1:16" x14ac:dyDescent="0.2">
      <c r="A15" s="15" t="s">
        <v>46</v>
      </c>
      <c r="B15" s="13">
        <f t="shared" si="0"/>
        <v>0</v>
      </c>
      <c r="C15" s="3" t="e">
        <f t="shared" si="1"/>
        <v>#DIV/0!</v>
      </c>
      <c r="D15" s="5">
        <f t="shared" si="2"/>
        <v>0</v>
      </c>
      <c r="E15" s="5">
        <f t="shared" si="3"/>
        <v>0</v>
      </c>
      <c r="F15" s="3" t="e">
        <f t="shared" si="4"/>
        <v>#DIV/0!</v>
      </c>
      <c r="G15" s="13">
        <v>831</v>
      </c>
      <c r="H15" s="3" t="e">
        <f t="shared" si="5"/>
        <v>#DIV/0!</v>
      </c>
      <c r="I15" s="18">
        <v>205.569939436679</v>
      </c>
      <c r="J15" s="5">
        <f t="shared" si="6"/>
        <v>0</v>
      </c>
      <c r="K15" s="3" t="e">
        <f t="shared" si="7"/>
        <v>#DIV/0!</v>
      </c>
      <c r="L15" s="13">
        <v>516</v>
      </c>
      <c r="M15" s="3" t="e">
        <f t="shared" si="8"/>
        <v>#DIV/0!</v>
      </c>
      <c r="N15" s="18">
        <v>151.224997933543</v>
      </c>
      <c r="O15" s="5">
        <f t="shared" si="9"/>
        <v>0</v>
      </c>
      <c r="P15" s="9" t="e">
        <f t="shared" si="10"/>
        <v>#DIV/0!</v>
      </c>
    </row>
    <row r="16" spans="1:16" x14ac:dyDescent="0.2">
      <c r="A16" s="15" t="s">
        <v>47</v>
      </c>
      <c r="B16" s="13">
        <f t="shared" si="0"/>
        <v>0</v>
      </c>
      <c r="C16" s="3" t="e">
        <f t="shared" si="1"/>
        <v>#DIV/0!</v>
      </c>
      <c r="D16" s="5">
        <f t="shared" si="2"/>
        <v>0</v>
      </c>
      <c r="E16" s="5">
        <f t="shared" si="3"/>
        <v>0</v>
      </c>
      <c r="F16" s="3" t="e">
        <f t="shared" si="4"/>
        <v>#DIV/0!</v>
      </c>
      <c r="G16" s="13">
        <v>611</v>
      </c>
      <c r="H16" s="3" t="e">
        <f t="shared" si="5"/>
        <v>#DIV/0!</v>
      </c>
      <c r="I16" s="18">
        <v>165.136307334275</v>
      </c>
      <c r="J16" s="5">
        <f t="shared" si="6"/>
        <v>0</v>
      </c>
      <c r="K16" s="3" t="e">
        <f t="shared" si="7"/>
        <v>#DIV/0!</v>
      </c>
      <c r="L16" s="13">
        <v>757</v>
      </c>
      <c r="M16" s="3" t="e">
        <f t="shared" si="8"/>
        <v>#DIV/0!</v>
      </c>
      <c r="N16" s="18">
        <v>180.823117991036</v>
      </c>
      <c r="O16" s="5">
        <f t="shared" si="9"/>
        <v>0</v>
      </c>
      <c r="P16" s="9" t="e">
        <f t="shared" si="10"/>
        <v>#DIV/0!</v>
      </c>
    </row>
    <row r="17" spans="1:16" x14ac:dyDescent="0.2">
      <c r="A17" s="15" t="s">
        <v>48</v>
      </c>
      <c r="B17" s="13">
        <f t="shared" si="0"/>
        <v>0</v>
      </c>
      <c r="C17" s="3" t="e">
        <f t="shared" si="1"/>
        <v>#DIV/0!</v>
      </c>
      <c r="D17" s="5">
        <f t="shared" si="2"/>
        <v>0</v>
      </c>
      <c r="E17" s="5">
        <f t="shared" si="3"/>
        <v>0</v>
      </c>
      <c r="F17" s="3" t="e">
        <f t="shared" si="4"/>
        <v>#DIV/0!</v>
      </c>
      <c r="G17" s="13">
        <v>779</v>
      </c>
      <c r="H17" s="3" t="e">
        <f t="shared" si="5"/>
        <v>#DIV/0!</v>
      </c>
      <c r="I17" s="18">
        <v>194.943581581954</v>
      </c>
      <c r="J17" s="5">
        <f t="shared" si="6"/>
        <v>0</v>
      </c>
      <c r="K17" s="3" t="e">
        <f t="shared" si="7"/>
        <v>#DIV/0!</v>
      </c>
      <c r="L17" s="13">
        <v>730</v>
      </c>
      <c r="M17" s="3" t="e">
        <f t="shared" si="8"/>
        <v>#DIV/0!</v>
      </c>
      <c r="N17" s="18">
        <v>200.815836028935</v>
      </c>
      <c r="O17" s="5">
        <f t="shared" si="9"/>
        <v>0</v>
      </c>
      <c r="P17" s="9" t="e">
        <f t="shared" si="10"/>
        <v>#DIV/0!</v>
      </c>
    </row>
    <row r="18" spans="1:16" x14ac:dyDescent="0.2">
      <c r="A18" s="15" t="s">
        <v>49</v>
      </c>
      <c r="B18" s="13">
        <f t="shared" si="0"/>
        <v>0</v>
      </c>
      <c r="C18" s="3" t="e">
        <f t="shared" si="1"/>
        <v>#DIV/0!</v>
      </c>
      <c r="D18" s="5">
        <f t="shared" si="2"/>
        <v>0</v>
      </c>
      <c r="E18" s="5">
        <f t="shared" si="3"/>
        <v>0</v>
      </c>
      <c r="F18" s="3" t="e">
        <f t="shared" si="4"/>
        <v>#DIV/0!</v>
      </c>
      <c r="G18" s="13">
        <v>639</v>
      </c>
      <c r="H18" s="3" t="e">
        <f t="shared" si="5"/>
        <v>#DIV/0!</v>
      </c>
      <c r="I18" s="18">
        <v>197.499367087593</v>
      </c>
      <c r="J18" s="5">
        <f t="shared" si="6"/>
        <v>0</v>
      </c>
      <c r="K18" s="3" t="e">
        <f t="shared" si="7"/>
        <v>#DIV/0!</v>
      </c>
      <c r="L18" s="13">
        <v>644</v>
      </c>
      <c r="M18" s="3" t="e">
        <f t="shared" si="8"/>
        <v>#DIV/0!</v>
      </c>
      <c r="N18" s="18">
        <v>162.61918705983</v>
      </c>
      <c r="O18" s="5">
        <f t="shared" si="9"/>
        <v>0</v>
      </c>
      <c r="P18" s="9" t="e">
        <f t="shared" si="10"/>
        <v>#DIV/0!</v>
      </c>
    </row>
    <row r="19" spans="1:16" x14ac:dyDescent="0.2">
      <c r="A19" s="15" t="s">
        <v>50</v>
      </c>
      <c r="B19" s="13">
        <f t="shared" si="0"/>
        <v>0</v>
      </c>
      <c r="C19" s="3" t="e">
        <f t="shared" si="1"/>
        <v>#DIV/0!</v>
      </c>
      <c r="D19" s="5">
        <f t="shared" si="2"/>
        <v>0</v>
      </c>
      <c r="E19" s="5">
        <f t="shared" si="3"/>
        <v>0</v>
      </c>
      <c r="F19" s="3" t="e">
        <f t="shared" si="4"/>
        <v>#DIV/0!</v>
      </c>
      <c r="G19" s="13">
        <v>763</v>
      </c>
      <c r="H19" s="3" t="e">
        <f t="shared" si="5"/>
        <v>#DIV/0!</v>
      </c>
      <c r="I19" s="18">
        <v>200.162434037958</v>
      </c>
      <c r="J19" s="5">
        <f t="shared" si="6"/>
        <v>0</v>
      </c>
      <c r="K19" s="3" t="e">
        <f t="shared" si="7"/>
        <v>#DIV/0!</v>
      </c>
      <c r="L19" s="13">
        <v>628</v>
      </c>
      <c r="M19" s="3" t="e">
        <f t="shared" si="8"/>
        <v>#DIV/0!</v>
      </c>
      <c r="N19" s="18">
        <v>183.262107376293</v>
      </c>
      <c r="O19" s="5">
        <f t="shared" si="9"/>
        <v>0</v>
      </c>
      <c r="P19" s="9" t="e">
        <f t="shared" si="10"/>
        <v>#DIV/0!</v>
      </c>
    </row>
    <row r="20" spans="1:16" x14ac:dyDescent="0.2">
      <c r="A20" s="15" t="s">
        <v>51</v>
      </c>
      <c r="B20" s="13">
        <f t="shared" si="0"/>
        <v>0</v>
      </c>
      <c r="C20" s="3" t="e">
        <f t="shared" si="1"/>
        <v>#DIV/0!</v>
      </c>
      <c r="D20" s="5">
        <f t="shared" si="2"/>
        <v>0</v>
      </c>
      <c r="E20" s="5">
        <f t="shared" si="3"/>
        <v>0</v>
      </c>
      <c r="F20" s="3" t="e">
        <f t="shared" si="4"/>
        <v>#DIV/0!</v>
      </c>
      <c r="G20" s="13">
        <v>614</v>
      </c>
      <c r="H20" s="3" t="e">
        <f t="shared" si="5"/>
        <v>#DIV/0!</v>
      </c>
      <c r="I20" s="18">
        <v>166.748313334798</v>
      </c>
      <c r="J20" s="5">
        <f t="shared" si="6"/>
        <v>0</v>
      </c>
      <c r="K20" s="3" t="e">
        <f t="shared" si="7"/>
        <v>#DIV/0!</v>
      </c>
      <c r="L20" s="13">
        <v>424</v>
      </c>
      <c r="M20" s="3" t="e">
        <f t="shared" si="8"/>
        <v>#DIV/0!</v>
      </c>
      <c r="N20" s="18">
        <v>142.684967673543</v>
      </c>
      <c r="O20" s="5">
        <f t="shared" si="9"/>
        <v>0</v>
      </c>
      <c r="P20" s="9" t="e">
        <f t="shared" si="10"/>
        <v>#DIV/0!</v>
      </c>
    </row>
    <row r="21" spans="1:16" x14ac:dyDescent="0.2">
      <c r="A21" s="15" t="s">
        <v>52</v>
      </c>
      <c r="B21" s="13">
        <f t="shared" si="0"/>
        <v>0</v>
      </c>
      <c r="C21" s="3" t="e">
        <f t="shared" si="1"/>
        <v>#DIV/0!</v>
      </c>
      <c r="D21" s="5">
        <f t="shared" si="2"/>
        <v>0</v>
      </c>
      <c r="E21" s="5">
        <f t="shared" si="3"/>
        <v>0</v>
      </c>
      <c r="F21" s="3" t="e">
        <f t="shared" si="4"/>
        <v>#DIV/0!</v>
      </c>
      <c r="G21" s="13">
        <v>368</v>
      </c>
      <c r="H21" s="3" t="e">
        <f t="shared" si="5"/>
        <v>#DIV/0!</v>
      </c>
      <c r="I21" s="18">
        <v>141.929559993681</v>
      </c>
      <c r="J21" s="5">
        <f t="shared" si="6"/>
        <v>0</v>
      </c>
      <c r="K21" s="3" t="e">
        <f t="shared" si="7"/>
        <v>#DIV/0!</v>
      </c>
      <c r="L21" s="13">
        <v>418</v>
      </c>
      <c r="M21" s="3" t="e">
        <f t="shared" si="8"/>
        <v>#DIV/0!</v>
      </c>
      <c r="N21" s="18">
        <v>125.670203310093</v>
      </c>
      <c r="O21" s="5">
        <f t="shared" si="9"/>
        <v>0</v>
      </c>
      <c r="P21" s="9" t="e">
        <f t="shared" si="10"/>
        <v>#DIV/0!</v>
      </c>
    </row>
    <row r="22" spans="1:16" x14ac:dyDescent="0.2">
      <c r="A22" s="15" t="s">
        <v>229</v>
      </c>
      <c r="B22" s="13">
        <f t="shared" si="0"/>
        <v>0</v>
      </c>
      <c r="C22" s="3" t="e">
        <f t="shared" si="1"/>
        <v>#DIV/0!</v>
      </c>
      <c r="D22" s="5">
        <f t="shared" si="2"/>
        <v>0</v>
      </c>
      <c r="E22" s="5">
        <f t="shared" si="3"/>
        <v>0</v>
      </c>
      <c r="F22" s="3" t="e">
        <f t="shared" si="4"/>
        <v>#DIV/0!</v>
      </c>
      <c r="G22" s="13">
        <v>392</v>
      </c>
      <c r="H22" s="3" t="e">
        <f t="shared" si="5"/>
        <v>#DIV/0!</v>
      </c>
      <c r="I22" s="18">
        <v>123.044707322176</v>
      </c>
      <c r="J22" s="5">
        <f t="shared" si="6"/>
        <v>0</v>
      </c>
      <c r="K22" s="3" t="e">
        <f t="shared" si="7"/>
        <v>#DIV/0!</v>
      </c>
      <c r="L22" s="13">
        <v>419</v>
      </c>
      <c r="M22" s="3" t="e">
        <f t="shared" si="8"/>
        <v>#DIV/0!</v>
      </c>
      <c r="N22" s="18">
        <v>155.003225772885</v>
      </c>
      <c r="O22" s="5">
        <f t="shared" si="9"/>
        <v>0</v>
      </c>
      <c r="P22" s="9" t="e">
        <f t="shared" si="10"/>
        <v>#DIV/0!</v>
      </c>
    </row>
    <row r="23" spans="1:16" x14ac:dyDescent="0.2">
      <c r="A23" s="15" t="s">
        <v>230</v>
      </c>
      <c r="B23" s="13">
        <f t="shared" si="0"/>
        <v>0</v>
      </c>
      <c r="C23" s="3" t="e">
        <f t="shared" si="1"/>
        <v>#DIV/0!</v>
      </c>
      <c r="D23" s="5">
        <f t="shared" si="2"/>
        <v>0</v>
      </c>
      <c r="E23" s="5">
        <f t="shared" si="3"/>
        <v>0</v>
      </c>
      <c r="F23" s="3" t="e">
        <f t="shared" si="4"/>
        <v>#DIV/0!</v>
      </c>
      <c r="G23" s="13">
        <v>503</v>
      </c>
      <c r="H23" s="3" t="e">
        <f t="shared" si="5"/>
        <v>#DIV/0!</v>
      </c>
      <c r="I23" s="18">
        <v>247.341868675726</v>
      </c>
      <c r="J23" s="5">
        <f t="shared" si="6"/>
        <v>0</v>
      </c>
      <c r="K23" s="3" t="e">
        <f t="shared" si="7"/>
        <v>#DIV/0!</v>
      </c>
      <c r="L23" s="13">
        <v>322</v>
      </c>
      <c r="M23" s="3" t="e">
        <f t="shared" si="8"/>
        <v>#DIV/0!</v>
      </c>
      <c r="N23" s="18">
        <v>151.343979067553</v>
      </c>
      <c r="O23" s="5">
        <f t="shared" si="9"/>
        <v>0</v>
      </c>
      <c r="P23" s="9" t="e">
        <f t="shared" si="10"/>
        <v>#DIV/0!</v>
      </c>
    </row>
    <row r="24" spans="1:16" x14ac:dyDescent="0.2">
      <c r="A24" s="15" t="s">
        <v>53</v>
      </c>
      <c r="B24" s="13">
        <f t="shared" si="0"/>
        <v>0</v>
      </c>
      <c r="C24" s="3" t="e">
        <f t="shared" si="1"/>
        <v>#DIV/0!</v>
      </c>
      <c r="D24" s="5">
        <f t="shared" si="2"/>
        <v>0</v>
      </c>
      <c r="E24" s="5">
        <f t="shared" si="3"/>
        <v>0</v>
      </c>
      <c r="F24" s="3" t="e">
        <f t="shared" si="4"/>
        <v>#DIV/0!</v>
      </c>
      <c r="G24" s="13">
        <v>205</v>
      </c>
      <c r="H24" s="3" t="e">
        <f t="shared" si="5"/>
        <v>#DIV/0!</v>
      </c>
      <c r="I24" s="18">
        <v>89.766363410801</v>
      </c>
      <c r="J24" s="5">
        <f t="shared" si="6"/>
        <v>0</v>
      </c>
      <c r="K24" s="3" t="e">
        <f t="shared" si="7"/>
        <v>#DIV/0!</v>
      </c>
      <c r="L24" s="13">
        <v>220</v>
      </c>
      <c r="M24" s="3" t="e">
        <f t="shared" si="8"/>
        <v>#DIV/0!</v>
      </c>
      <c r="N24" s="18">
        <v>96.0364514129921</v>
      </c>
      <c r="O24" s="5">
        <f t="shared" si="9"/>
        <v>0</v>
      </c>
      <c r="P24" s="9" t="e">
        <f t="shared" si="10"/>
        <v>#DIV/0!</v>
      </c>
    </row>
    <row r="25" spans="1:16" x14ac:dyDescent="0.2">
      <c r="A25" s="15" t="s">
        <v>54</v>
      </c>
      <c r="B25" s="13">
        <f t="shared" si="0"/>
        <v>0</v>
      </c>
      <c r="C25" s="3" t="e">
        <f t="shared" si="1"/>
        <v>#DIV/0!</v>
      </c>
      <c r="D25" s="5">
        <f t="shared" si="2"/>
        <v>0</v>
      </c>
      <c r="E25" s="5">
        <f t="shared" si="3"/>
        <v>0</v>
      </c>
      <c r="F25" s="3" t="e">
        <f t="shared" si="4"/>
        <v>#DIV/0!</v>
      </c>
      <c r="G25" s="13">
        <v>94</v>
      </c>
      <c r="H25" s="3" t="e">
        <f t="shared" si="5"/>
        <v>#DIV/0!</v>
      </c>
      <c r="I25" s="18">
        <v>64.3972049082877</v>
      </c>
      <c r="J25" s="5">
        <f t="shared" si="6"/>
        <v>0</v>
      </c>
      <c r="K25" s="3" t="e">
        <f t="shared" si="7"/>
        <v>#DIV/0!</v>
      </c>
      <c r="L25" s="13">
        <v>97</v>
      </c>
      <c r="M25" s="3" t="e">
        <f t="shared" si="8"/>
        <v>#DIV/0!</v>
      </c>
      <c r="N25" s="18">
        <v>74.7930478052606</v>
      </c>
      <c r="O25" s="5">
        <f t="shared" si="9"/>
        <v>0</v>
      </c>
      <c r="P25" s="9" t="e">
        <f t="shared" si="10"/>
        <v>#DIV/0!</v>
      </c>
    </row>
    <row r="26" spans="1:16" x14ac:dyDescent="0.2">
      <c r="A26" s="15" t="s">
        <v>55</v>
      </c>
      <c r="B26" s="13">
        <f t="shared" si="0"/>
        <v>0</v>
      </c>
      <c r="C26" s="3" t="e">
        <f t="shared" si="1"/>
        <v>#DIV/0!</v>
      </c>
      <c r="D26" s="5">
        <f t="shared" si="2"/>
        <v>0</v>
      </c>
      <c r="E26" s="5">
        <f t="shared" si="3"/>
        <v>0</v>
      </c>
      <c r="F26" s="3" t="e">
        <f t="shared" si="4"/>
        <v>#DIV/0!</v>
      </c>
      <c r="G26" s="13">
        <v>88</v>
      </c>
      <c r="H26" s="3" t="e">
        <f t="shared" si="5"/>
        <v>#DIV/0!</v>
      </c>
      <c r="I26" s="18">
        <v>45.508241011931</v>
      </c>
      <c r="J26" s="5">
        <f t="shared" si="6"/>
        <v>0</v>
      </c>
      <c r="K26" s="3" t="e">
        <f t="shared" si="7"/>
        <v>#DIV/0!</v>
      </c>
      <c r="L26" s="13">
        <v>48</v>
      </c>
      <c r="M26" s="3" t="e">
        <f t="shared" si="8"/>
        <v>#DIV/0!</v>
      </c>
      <c r="N26" s="18">
        <v>36.7423461417477</v>
      </c>
      <c r="O26" s="5">
        <f t="shared" si="9"/>
        <v>0</v>
      </c>
      <c r="P26" s="9" t="e">
        <f t="shared" si="10"/>
        <v>#DIV/0!</v>
      </c>
    </row>
    <row ht="17" r="27" spans="1:16" thickBot="1" x14ac:dyDescent="0.25">
      <c r="A27" s="16" t="s">
        <v>56</v>
      </c>
      <c r="B27" s="14">
        <f t="shared" si="0"/>
        <v>0</v>
      </c>
      <c r="C27" s="10" t="e">
        <f t="shared" si="1"/>
        <v>#DIV/0!</v>
      </c>
      <c r="D27" s="11">
        <f t="shared" si="2"/>
        <v>0</v>
      </c>
      <c r="E27" s="11">
        <f t="shared" si="3"/>
        <v>0</v>
      </c>
      <c r="F27" s="10" t="e">
        <f t="shared" si="4"/>
        <v>#DIV/0!</v>
      </c>
      <c r="G27" s="14">
        <v>139</v>
      </c>
      <c r="H27" s="10" t="e">
        <f t="shared" si="5"/>
        <v>#DIV/0!</v>
      </c>
      <c r="I27" s="19">
        <v>135.162864722527</v>
      </c>
      <c r="J27" s="11">
        <f t="shared" si="6"/>
        <v>0</v>
      </c>
      <c r="K27" s="10" t="e">
        <f t="shared" si="7"/>
        <v>#DIV/0!</v>
      </c>
      <c r="L27" s="14">
        <v>51</v>
      </c>
      <c r="M27" s="10" t="e">
        <f t="shared" si="8"/>
        <v>#DIV/0!</v>
      </c>
      <c r="N27" s="19">
        <v>45.6618002273235</v>
      </c>
      <c r="O27" s="11">
        <f t="shared" si="9"/>
        <v>0</v>
      </c>
      <c r="P27" s="12" t="e">
        <f t="shared" si="10"/>
        <v>#DIV/0!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3"/>
  <sheetViews>
    <sheetView workbookViewId="0">
      <selection activeCell="A5" sqref="A5"/>
    </sheetView>
  </sheetViews>
  <sheetFormatPr baseColWidth="10" defaultRowHeight="16" x14ac:dyDescent="0.2"/>
  <cols>
    <col min="1" max="1" width="53" customWidth="1"/>
  </cols>
  <sheetData>
    <row r="1" spans="1:6" x14ac:dyDescent="0.2">
      <c r="A1" t="s">
        <v>0</v>
      </c>
      <c r="B1" s="20" t="s">
        <v>57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157, 164, 165, 166, 167, 168 and 1865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42</v>
      </c>
      <c r="B9" s="4">
        <v>19415</v>
      </c>
      <c r="C9" s="3" t="e">
        <f>B9/$B$9</f>
        <v>#DIV/0!</v>
      </c>
      <c r="D9" s="5">
        <v>1340.75538410256</v>
      </c>
      <c r="E9" s="5">
        <f>D9/1.645</f>
        <v>0</v>
      </c>
      <c r="F9" s="3" t="e">
        <f>E9/B9</f>
        <v>#DIV/0!</v>
      </c>
    </row>
    <row r="10" spans="1:6" x14ac:dyDescent="0.2">
      <c r="A10" s="17" t="s">
        <v>59</v>
      </c>
      <c r="B10" s="4">
        <v>7212</v>
      </c>
      <c r="C10" s="3" t="e">
        <f t="shared" ref="C10" si="0">B10/$B$9</f>
        <v>#DIV/0!</v>
      </c>
      <c r="D10" s="5">
        <v>913.410641497021</v>
      </c>
      <c r="E10" s="5">
        <f t="shared" ref="E10:E23" si="1">D10/1.645</f>
        <v>0</v>
      </c>
      <c r="F10" s="3" t="e">
        <f t="shared" ref="F10:F20" si="2">E10/B10</f>
        <v>#DIV/0!</v>
      </c>
    </row>
    <row r="11" spans="1:6" x14ac:dyDescent="0.2">
      <c r="A11" s="17" t="s">
        <v>43</v>
      </c>
      <c r="B11" s="4">
        <v>779</v>
      </c>
      <c r="C11" s="3" t="e">
        <f>B11/$B$10</f>
        <v>#DIV/0!</v>
      </c>
      <c r="D11" s="5">
        <v>312.158613528443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60</v>
      </c>
      <c r="B12" s="4">
        <v>124</v>
      </c>
      <c r="C12" s="3" t="e">
        <f t="shared" ref="C12:C23" si="3">B12/$B$10</f>
        <v>#DIV/0!</v>
      </c>
      <c r="D12" s="5">
        <v>78.4219357067906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61</v>
      </c>
      <c r="B13" s="4">
        <v>1264</v>
      </c>
      <c r="C13" s="3" t="e">
        <f t="shared" si="3"/>
        <v>#DIV/0!</v>
      </c>
      <c r="D13" s="5">
        <v>282.405736485646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62</v>
      </c>
      <c r="B14" s="4">
        <v>349</v>
      </c>
      <c r="C14" s="3" t="e">
        <f t="shared" si="3"/>
        <v>#DIV/0!</v>
      </c>
      <c r="D14" s="5">
        <v>127.129854872882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63</v>
      </c>
      <c r="B15" s="4">
        <v>207</v>
      </c>
      <c r="C15" s="3" t="e">
        <f t="shared" si="3"/>
        <v>#DIV/0!</v>
      </c>
      <c r="D15" s="5">
        <v>99.6493853468249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64</v>
      </c>
      <c r="B16" s="4">
        <v>375</v>
      </c>
      <c r="C16" s="3" t="e">
        <f t="shared" si="3"/>
        <v>#DIV/0!</v>
      </c>
      <c r="D16" s="5">
        <v>151.347282763847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65</v>
      </c>
      <c r="B17" s="4">
        <v>735</v>
      </c>
      <c r="C17" s="3" t="e">
        <f t="shared" si="3"/>
        <v>#DIV/0!</v>
      </c>
      <c r="D17" s="5">
        <v>258.959456286114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66</v>
      </c>
      <c r="B18" s="4">
        <v>942</v>
      </c>
      <c r="C18" s="3" t="e">
        <f t="shared" si="3"/>
        <v>#DIV/0!</v>
      </c>
      <c r="D18" s="5">
        <v>209.508949689506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67</v>
      </c>
      <c r="B19" s="4">
        <v>1004</v>
      </c>
      <c r="C19" s="3" t="e">
        <f t="shared" si="3"/>
        <v>#DIV/0!</v>
      </c>
      <c r="D19" s="5">
        <v>230.668593440893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68</v>
      </c>
      <c r="B20" s="4">
        <v>396</v>
      </c>
      <c r="C20" s="3" t="e">
        <f t="shared" si="3"/>
        <v>#DIV/0!</v>
      </c>
      <c r="D20" s="5">
        <v>147.407598175942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69</v>
      </c>
      <c r="B21" s="4">
        <v>509</v>
      </c>
      <c r="C21" s="3" t="e">
        <f t="shared" si="3"/>
        <v>#DIV/0!</v>
      </c>
      <c r="D21" s="5">
        <v>158.811208672436</v>
      </c>
      <c r="E21" s="5">
        <f t="shared" si="1"/>
        <v>0</v>
      </c>
      <c r="F21" s="3" t="e">
        <f t="shared" ref="F21:F23" si="4">E21/B21</f>
        <v>#DIV/0!</v>
      </c>
    </row>
    <row r="22" spans="1:6" x14ac:dyDescent="0.2">
      <c r="A22" s="17" t="s">
        <v>70</v>
      </c>
      <c r="B22" s="4">
        <v>442</v>
      </c>
      <c r="C22" s="3" t="e">
        <f t="shared" si="3"/>
        <v>#DIV/0!</v>
      </c>
      <c r="D22" s="5">
        <v>243.665754672256</v>
      </c>
      <c r="E22" s="5">
        <f t="shared" si="1"/>
        <v>0</v>
      </c>
      <c r="F22" s="3" t="e">
        <f t="shared" si="4"/>
        <v>#DIV/0!</v>
      </c>
    </row>
    <row r="23" spans="1:6" x14ac:dyDescent="0.2">
      <c r="A23" s="17" t="s">
        <v>71</v>
      </c>
      <c r="B23" s="4">
        <v>86</v>
      </c>
      <c r="C23" s="3" t="e">
        <f t="shared" si="3"/>
        <v>#DIV/0!</v>
      </c>
      <c r="D23" s="5">
        <v>62.9205848669575</v>
      </c>
      <c r="E23" s="5">
        <f t="shared" si="1"/>
        <v>0</v>
      </c>
      <c r="F23" s="3" t="e">
        <f t="shared" si="4"/>
        <v>#DIV/0!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9"/>
  <sheetViews>
    <sheetView workbookViewId="0">
      <selection activeCell="A5" sqref="A5"/>
    </sheetView>
  </sheetViews>
  <sheetFormatPr baseColWidth="10" defaultRowHeight="16" x14ac:dyDescent="0.2"/>
  <cols>
    <col min="1" max="1" width="36.6640625" customWidth="1"/>
  </cols>
  <sheetData>
    <row r="1" spans="1:6" x14ac:dyDescent="0.2">
      <c r="A1" t="s">
        <v>0</v>
      </c>
      <c r="B1" s="20" t="s">
        <v>233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72</v>
      </c>
    </row>
    <row r="5" spans="1:6" x14ac:dyDescent="0.2">
      <c r="A5" t="s">
        <v>4</v>
      </c>
      <c r="B5" s="20" t="inlineStr">
        <is>
          <t>Census Tracts 157, 164, 165, 166, 167, 168 and 1865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6887</v>
      </c>
      <c r="C9" s="3" t="e">
        <f>B9/$B$9</f>
        <v>#DIV/0!</v>
      </c>
      <c r="D9" s="18">
        <v>402.119385257662</v>
      </c>
      <c r="E9" s="5">
        <f>D9/1.645</f>
        <v>0</v>
      </c>
      <c r="F9" s="3" t="e">
        <f>E9/B9</f>
        <v>#DIV/0!</v>
      </c>
    </row>
    <row r="10" spans="1:6" x14ac:dyDescent="0.2">
      <c r="A10" s="17" t="s">
        <v>73</v>
      </c>
      <c r="B10" s="4">
        <v>4095</v>
      </c>
      <c r="C10" s="3" t="e">
        <f t="shared" ref="C10:C17" si="0">B10/$B$9</f>
        <v>#DIV/0!</v>
      </c>
      <c r="D10" s="18">
        <v>372.390923627309</v>
      </c>
      <c r="E10" s="5">
        <f t="shared" ref="E10:E17" si="1">D10/1.645</f>
        <v>0</v>
      </c>
      <c r="F10" s="3" t="e">
        <f t="shared" ref="F10:F15" si="2">E10/B10</f>
        <v>#DIV/0!</v>
      </c>
    </row>
    <row r="11" spans="1:6" x14ac:dyDescent="0.2">
      <c r="A11" s="17" t="s">
        <v>74</v>
      </c>
      <c r="B11" s="4">
        <v>1843</v>
      </c>
      <c r="C11" s="3" t="e">
        <f t="shared" si="0"/>
        <v>#DIV/0!</v>
      </c>
      <c r="D11" s="18">
        <v>310.526971453367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75</v>
      </c>
      <c r="B12" s="4">
        <v>2252</v>
      </c>
      <c r="C12" s="3" t="e">
        <f t="shared" si="0"/>
        <v>#DIV/0!</v>
      </c>
      <c r="D12" s="18">
        <v>292.723418946964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76</v>
      </c>
      <c r="B13" s="4">
        <v>625</v>
      </c>
      <c r="C13" s="3" t="e">
        <f t="shared" si="0"/>
        <v>#DIV/0!</v>
      </c>
      <c r="D13" s="18">
        <v>185.905890170269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77</v>
      </c>
      <c r="B14" s="4">
        <v>1627</v>
      </c>
      <c r="C14" s="3" t="e">
        <f t="shared" si="0"/>
        <v>#DIV/0!</v>
      </c>
      <c r="D14" s="18">
        <v>277.676070268938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78</v>
      </c>
      <c r="B15" s="4">
        <v>2792</v>
      </c>
      <c r="C15" s="3" t="e">
        <f t="shared" si="0"/>
        <v>#DIV/0!</v>
      </c>
      <c r="D15" s="18">
        <v>342.15201300007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79</v>
      </c>
      <c r="B16" s="4">
        <v>2346</v>
      </c>
      <c r="C16" s="3" t="e">
        <f t="shared" si="0"/>
        <v>#DIV/0!</v>
      </c>
      <c r="D16" s="18">
        <v>329.757486647385</v>
      </c>
      <c r="E16" s="5">
        <f t="shared" si="1"/>
        <v>0</v>
      </c>
      <c r="F16" s="3" t="e">
        <f>E16/B16</f>
        <v>#DIV/0!</v>
      </c>
    </row>
    <row r="17" spans="1:6" x14ac:dyDescent="0.2">
      <c r="A17" s="17" t="s">
        <v>204</v>
      </c>
      <c r="B17" s="4">
        <v>446</v>
      </c>
      <c r="C17" s="3" t="e">
        <f t="shared" si="0"/>
        <v>#DIV/0!</v>
      </c>
      <c r="D17" s="18">
        <v>124.116880399082</v>
      </c>
      <c r="E17" s="5">
        <f t="shared" si="1"/>
        <v>0</v>
      </c>
      <c r="F17" s="3" t="e">
        <f>E17/B17</f>
        <v>#DIV/0!</v>
      </c>
    </row>
    <row r="19" spans="1:6" x14ac:dyDescent="0.2">
      <c r="A19" s="17" t="s">
        <v>81</v>
      </c>
      <c r="B19" s="26">
        <v>2.82721068680122</v>
      </c>
      <c r="C19" s="3" t="s">
        <v>80</v>
      </c>
      <c r="D19" s="26">
        <v>0.256340758273466</v>
      </c>
      <c r="E19" s="5">
        <f>D19/1.645</f>
        <v>0</v>
      </c>
      <c r="F19" s="3" t="e">
        <f>E19/B19</f>
        <v>#DIV/0!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4"/>
  <sheetViews>
    <sheetView workbookViewId="0">
      <selection activeCell="A5" sqref="A5"/>
    </sheetView>
  </sheetViews>
  <sheetFormatPr baseColWidth="10" defaultRowHeight="16" x14ac:dyDescent="0.2"/>
  <cols>
    <col min="1" max="1" width="28.6640625" customWidth="1"/>
  </cols>
  <sheetData>
    <row r="1" spans="1:6" x14ac:dyDescent="0.2">
      <c r="A1" t="s">
        <v>0</v>
      </c>
      <c r="B1" s="20" t="s">
        <v>82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157, 164, 165, 166, 167, 168 and 1865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6887</v>
      </c>
      <c r="C9" s="3" t="e">
        <f>B9/$B$9</f>
        <v>#DIV/0!</v>
      </c>
      <c r="D9" s="18">
        <v>402.119385257662</v>
      </c>
      <c r="E9" s="5">
        <f>D9/1.645</f>
        <v>0</v>
      </c>
      <c r="F9" s="3" t="e">
        <f>E9/B9</f>
        <v>#DIV/0!</v>
      </c>
    </row>
    <row r="10" spans="1:6" x14ac:dyDescent="0.2">
      <c r="A10" s="17" t="s">
        <v>83</v>
      </c>
      <c r="B10" s="4">
        <v>1308</v>
      </c>
      <c r="C10" s="3" t="e">
        <f t="shared" ref="C10:C14" si="0">B10/$B$9</f>
        <v>#DIV/0!</v>
      </c>
      <c r="D10" s="18">
        <v>214.541371301668</v>
      </c>
      <c r="E10" s="5">
        <f t="shared" ref="E10:E14" si="1">D10/1.645</f>
        <v>0</v>
      </c>
      <c r="F10" s="3" t="e">
        <f t="shared" ref="F10:F14" si="2">E10/B10</f>
        <v>#DIV/0!</v>
      </c>
    </row>
    <row r="11" spans="1:6" x14ac:dyDescent="0.2">
      <c r="A11" s="17" t="s">
        <v>84</v>
      </c>
      <c r="B11" s="4">
        <v>3013</v>
      </c>
      <c r="C11" s="3" t="e">
        <f t="shared" si="0"/>
        <v>#DIV/0!</v>
      </c>
      <c r="D11" s="18">
        <v>365.887960993526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85</v>
      </c>
      <c r="B12" s="4">
        <v>1761</v>
      </c>
      <c r="C12" s="3" t="e">
        <f t="shared" si="0"/>
        <v>#DIV/0!</v>
      </c>
      <c r="D12" s="18">
        <v>275.130877947205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86</v>
      </c>
      <c r="B13" s="4">
        <v>666</v>
      </c>
      <c r="C13" s="3" t="e">
        <f t="shared" si="0"/>
        <v>#DIV/0!</v>
      </c>
      <c r="D13" s="18">
        <v>217.02304025149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87</v>
      </c>
      <c r="B14" s="4">
        <v>139</v>
      </c>
      <c r="C14" s="3" t="e">
        <f t="shared" si="0"/>
        <v>#DIV/0!</v>
      </c>
      <c r="D14" s="18">
        <v>82.9337084664613</v>
      </c>
      <c r="E14" s="5">
        <f t="shared" si="1"/>
        <v>0</v>
      </c>
      <c r="F14" s="3" t="e">
        <f t="shared" si="2"/>
        <v>#DIV/0!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T12"/>
  <sheetViews>
    <sheetView workbookViewId="0">
      <selection activeCell="A5" sqref="A5"/>
    </sheetView>
  </sheetViews>
  <sheetFormatPr baseColWidth="10" defaultRowHeight="16" x14ac:dyDescent="0.2"/>
  <cols>
    <col min="1" max="1" width="24.5" customWidth="1"/>
    <col min="14" max="14" width="12.83203125" customWidth="1"/>
    <col min="15" max="15" width="14.33203125" customWidth="1"/>
    <col min="16" max="16" width="16.6640625" customWidth="1"/>
    <col min="18" max="18" width="14.1640625" customWidth="1"/>
    <col min="19" max="19" width="15.5" customWidth="1"/>
    <col min="20" max="20" width="16.1640625" customWidth="1"/>
  </cols>
  <sheetData>
    <row r="1" spans="1:20" x14ac:dyDescent="0.2">
      <c r="A1" t="s">
        <v>0</v>
      </c>
      <c r="B1" s="20" t="s">
        <v>91</v>
      </c>
    </row>
    <row r="2" spans="1:20" x14ac:dyDescent="0.2">
      <c r="A2" t="s">
        <v>1</v>
      </c>
      <c r="B2" s="20" t="s">
        <v>6</v>
      </c>
    </row>
    <row r="3" spans="1:20" x14ac:dyDescent="0.2">
      <c r="A3" t="s">
        <v>2</v>
      </c>
      <c r="B3" s="20">
        <v>2023</v>
      </c>
    </row>
    <row r="4" spans="1:20" x14ac:dyDescent="0.2">
      <c r="A4" t="s">
        <v>3</v>
      </c>
      <c r="B4" s="20" t="s">
        <v>7</v>
      </c>
    </row>
    <row r="5" spans="1:20" x14ac:dyDescent="0.2">
      <c r="A5" t="s">
        <v>4</v>
      </c>
      <c r="B5" s="20" t="inlineStr">
        <is>
          <t>Census Tracts 157, 164, 165, 166, 167, 168 and 1865 ; Milwaukee County, WI</t>
        </is>
      </c>
    </row>
    <row ht="17" r="6" spans="1:20" thickBot="1" x14ac:dyDescent="0.25"/>
    <row ht="17" r="7" spans="1:20" thickBot="1" x14ac:dyDescent="0.25">
      <c r="A7" s="21"/>
      <c r="B7" s="41" t="s">
        <v>42</v>
      </c>
      <c r="C7" s="42"/>
      <c r="D7" s="42"/>
      <c r="E7" s="43"/>
      <c r="F7" s="41" t="s">
        <v>232</v>
      </c>
      <c r="G7" s="42"/>
      <c r="H7" s="42"/>
      <c r="I7" s="42"/>
      <c r="J7" s="41" t="s">
        <v>95</v>
      </c>
      <c r="K7" s="42"/>
      <c r="L7" s="42"/>
      <c r="M7" s="43"/>
      <c r="N7" s="41" t="s">
        <v>231</v>
      </c>
      <c r="O7" s="42"/>
      <c r="P7" s="42"/>
      <c r="Q7" s="42"/>
      <c r="R7" s="21"/>
      <c r="S7" s="22"/>
      <c r="T7" s="23"/>
    </row>
    <row r="8" spans="1:20" x14ac:dyDescent="0.2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 t="s">
        <v>9</v>
      </c>
      <c r="O8" s="1" t="s">
        <v>11</v>
      </c>
      <c r="P8" s="1" t="s">
        <v>12</v>
      </c>
      <c r="Q8" s="1" t="s">
        <v>13</v>
      </c>
      <c r="R8" s="24" t="s">
        <v>92</v>
      </c>
      <c r="S8" s="1" t="s">
        <v>93</v>
      </c>
      <c r="T8" s="25" t="s">
        <v>94</v>
      </c>
    </row>
    <row r="9" spans="1:20" x14ac:dyDescent="0.2">
      <c r="A9" s="15" t="s">
        <v>88</v>
      </c>
      <c r="B9" s="13">
        <v>10631</v>
      </c>
      <c r="C9" s="18">
        <v>730.325269999608</v>
      </c>
      <c r="D9" s="5">
        <f>C9/1.645</f>
        <v>0</v>
      </c>
      <c r="E9" s="9" t="e">
        <f>D9/B9</f>
        <v>#DIV/0!</v>
      </c>
      <c r="F9" s="30">
        <v>0.708583482268836</v>
      </c>
      <c r="G9" s="39">
        <v>0.228906094283223</v>
      </c>
      <c r="H9" s="39">
        <f>G9/1.645</f>
        <v>0</v>
      </c>
      <c r="I9" s="3" t="e">
        <f>H9/F9</f>
        <v>#DIV/0!</v>
      </c>
      <c r="J9" s="30">
        <v>0.656419245602483</v>
      </c>
      <c r="K9" s="39">
        <v>0.240224894630011</v>
      </c>
      <c r="L9" s="39">
        <f>K9/1.645</f>
        <v>0</v>
      </c>
      <c r="M9" s="9" t="e">
        <f>L9/J9</f>
        <v>#DIV/0!</v>
      </c>
      <c r="N9" s="30">
        <v>0.0734513142326294</v>
      </c>
      <c r="O9" s="39">
        <v>0.140196290963777</v>
      </c>
      <c r="P9" s="39">
        <f>O9/1.645</f>
        <v>0</v>
      </c>
      <c r="Q9" s="3" t="e">
        <f>P9/N9</f>
        <v>#DIV/0!</v>
      </c>
      <c r="R9" s="32">
        <f>F9*B9</f>
        <v>0</v>
      </c>
      <c r="S9" s="26">
        <f>N9*R9</f>
        <v>0</v>
      </c>
      <c r="T9" s="27" t="e">
        <f>(B9-R9+S9)/B9</f>
        <v>#DIV/0!</v>
      </c>
    </row>
    <row r="10" spans="1:20" x14ac:dyDescent="0.2">
      <c r="A10" s="15" t="s">
        <v>89</v>
      </c>
      <c r="B10" s="13">
        <v>5609</v>
      </c>
      <c r="C10" s="18">
        <v>477.822142643055</v>
      </c>
      <c r="D10" s="5">
        <f>C10/1.645</f>
        <v>0</v>
      </c>
      <c r="E10" s="9" t="e">
        <f>D10/B10</f>
        <v>#DIV/0!</v>
      </c>
      <c r="F10" s="30">
        <v>0.793615974326975</v>
      </c>
      <c r="G10" s="39">
        <v>0.275728126965676</v>
      </c>
      <c r="H10" s="39">
        <f>G10/1.645</f>
        <v>0</v>
      </c>
      <c r="I10" s="3" t="e">
        <f>H10/F10</f>
        <v>#DIV/0!</v>
      </c>
      <c r="J10" s="30">
        <v>0.743494027455874</v>
      </c>
      <c r="K10" s="39">
        <v>0.305386640179298</v>
      </c>
      <c r="L10" s="39">
        <f>K10/1.645</f>
        <v>0</v>
      </c>
      <c r="M10" s="9" t="e">
        <f>L10/J10</f>
        <v>#DIV/0!</v>
      </c>
      <c r="N10" s="30">
        <v>0.063238049805544</v>
      </c>
      <c r="O10" s="39">
        <v>0.172907489716322</v>
      </c>
      <c r="P10" s="39">
        <f>O10/1.645</f>
        <v>0</v>
      </c>
      <c r="Q10" s="3" t="e">
        <f>P10/N10</f>
        <v>#DIV/0!</v>
      </c>
      <c r="R10" s="32">
        <f t="shared" ref="R10:R11" si="0">F10*B10</f>
        <v>0</v>
      </c>
      <c r="S10" s="26">
        <f>N10*R10</f>
        <v>0</v>
      </c>
      <c r="T10" s="27" t="e">
        <f t="shared" ref="T10:T11" si="1">(B10-R10+S10)/B10</f>
        <v>#DIV/0!</v>
      </c>
    </row>
    <row ht="17" r="11" spans="1:20" thickBot="1" x14ac:dyDescent="0.25">
      <c r="A11" s="16" t="s">
        <v>90</v>
      </c>
      <c r="B11" s="14">
        <v>5022</v>
      </c>
      <c r="C11" s="19">
        <v>462.700767235154</v>
      </c>
      <c r="D11" s="11">
        <f>C11/1.645</f>
        <v>0</v>
      </c>
      <c r="E11" s="12" t="e">
        <f>D11/B11</f>
        <v>#DIV/0!</v>
      </c>
      <c r="F11" s="31">
        <v>0.61310553564317</v>
      </c>
      <c r="G11" s="40">
        <v>0.342865862984346</v>
      </c>
      <c r="H11" s="40">
        <f>G11/1.645</f>
        <v>0</v>
      </c>
      <c r="I11" s="10" t="e">
        <f>H11/F11</f>
        <v>#DIV/0!</v>
      </c>
      <c r="J11" s="31">
        <v>0.558911788132218</v>
      </c>
      <c r="K11" s="40">
        <v>0.354613874517058</v>
      </c>
      <c r="L11" s="40">
        <f>K11/1.645</f>
        <v>0</v>
      </c>
      <c r="M11" s="12" t="e">
        <f>L11/J11</f>
        <v>#DIV/0!</v>
      </c>
      <c r="N11" s="31">
        <v>0.0883741406345404</v>
      </c>
      <c r="O11" s="40">
        <v>0.24775189202103</v>
      </c>
      <c r="P11" s="40">
        <f>O11/1.645</f>
        <v>0</v>
      </c>
      <c r="Q11" s="10" t="e">
        <f>P11/N11</f>
        <v>#DIV/0!</v>
      </c>
      <c r="R11" s="33">
        <f t="shared" si="0"/>
        <v>0</v>
      </c>
      <c r="S11" s="28">
        <f>N11*R11</f>
        <v>0</v>
      </c>
      <c r="T11" s="29" t="e">
        <f t="shared" si="1"/>
        <v>#DIV/0!</v>
      </c>
    </row>
    <row r="12" spans="1:20" x14ac:dyDescent="0.2">
      <c r="A12" s="17"/>
      <c r="B12" s="4"/>
      <c r="C12" s="3"/>
      <c r="D12" s="5"/>
      <c r="E12" s="5"/>
      <c r="F12" s="3"/>
    </row>
  </sheetData>
  <mergeCells count="4">
    <mergeCell ref="B7:E7"/>
    <mergeCell ref="F7:I7"/>
    <mergeCell ref="J7:M7"/>
    <mergeCell ref="N7:Q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>
      <selection activeCell="A5" sqref="A5"/>
    </sheetView>
  </sheetViews>
  <sheetFormatPr baseColWidth="10" defaultRowHeight="16" x14ac:dyDescent="0.2"/>
  <cols>
    <col min="1" max="1" width="48.33203125" customWidth="1"/>
  </cols>
  <sheetData>
    <row r="1" spans="1:6" x14ac:dyDescent="0.2">
      <c r="A1" t="s">
        <v>0</v>
      </c>
      <c r="B1" s="20" t="s">
        <v>226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157, 164, 165, 166, 167, 168 and 1865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205</v>
      </c>
      <c r="B9" s="4"/>
      <c r="C9" s="3"/>
      <c r="D9" s="18"/>
      <c r="E9" s="5"/>
      <c r="F9" s="3"/>
    </row>
    <row r="10" spans="1:6" x14ac:dyDescent="0.2">
      <c r="A10" s="17" t="s">
        <v>206</v>
      </c>
      <c r="B10" s="4">
        <v>7656</v>
      </c>
      <c r="C10" s="3" t="e">
        <f>B10/$B$10</f>
        <v>#DIV/0!</v>
      </c>
      <c r="D10" s="18">
        <v>705.788920287078</v>
      </c>
      <c r="E10" s="5">
        <f t="shared" ref="E10:E29" si="0">D10/1.645</f>
        <v>0</v>
      </c>
      <c r="F10" s="3" t="e">
        <f t="shared" ref="F10:F29" si="1">E10/B10</f>
        <v>#DIV/0!</v>
      </c>
    </row>
    <row r="11" spans="1:6" x14ac:dyDescent="0.2">
      <c r="A11" s="17" t="s">
        <v>207</v>
      </c>
      <c r="B11" s="4">
        <v>4682</v>
      </c>
      <c r="C11" s="3" t="e">
        <f t="shared" ref="C11:C19" si="2">B11/$B$10</f>
        <v>#DIV/0!</v>
      </c>
      <c r="D11" s="18">
        <v>545.398019798385</v>
      </c>
      <c r="E11" s="5">
        <f t="shared" si="0"/>
        <v>0</v>
      </c>
      <c r="F11" s="3" t="e">
        <f t="shared" si="1"/>
        <v>#DIV/0!</v>
      </c>
    </row>
    <row r="12" spans="1:6" x14ac:dyDescent="0.2">
      <c r="A12" s="17" t="s">
        <v>208</v>
      </c>
      <c r="B12" s="4">
        <v>1135</v>
      </c>
      <c r="C12" s="3" t="e">
        <f t="shared" si="2"/>
        <v>#DIV/0!</v>
      </c>
      <c r="D12" s="18">
        <v>261.340773703607</v>
      </c>
      <c r="E12" s="5">
        <f t="shared" si="0"/>
        <v>0</v>
      </c>
      <c r="F12" s="3" t="e">
        <f t="shared" si="1"/>
        <v>#DIV/0!</v>
      </c>
    </row>
    <row r="13" spans="1:6" x14ac:dyDescent="0.2">
      <c r="A13" s="17" t="s">
        <v>209</v>
      </c>
      <c r="B13" s="4">
        <v>566</v>
      </c>
      <c r="C13" s="3" t="e">
        <f t="shared" si="2"/>
        <v>#DIV/0!</v>
      </c>
      <c r="D13" s="18">
        <v>206.954101191544</v>
      </c>
      <c r="E13" s="5">
        <f t="shared" si="0"/>
        <v>0</v>
      </c>
      <c r="F13" s="3" t="e">
        <f t="shared" si="1"/>
        <v>#DIV/0!</v>
      </c>
    </row>
    <row r="14" spans="1:6" x14ac:dyDescent="0.2">
      <c r="A14" s="17" t="s">
        <v>210</v>
      </c>
      <c r="B14" s="4">
        <v>53</v>
      </c>
      <c r="C14" s="3" t="e">
        <f t="shared" si="2"/>
        <v>#DIV/0!</v>
      </c>
      <c r="D14" s="18">
        <v>51.1957029446808</v>
      </c>
      <c r="E14" s="5">
        <f t="shared" si="0"/>
        <v>0</v>
      </c>
      <c r="F14" s="3" t="e">
        <f t="shared" si="1"/>
        <v>#DIV/0!</v>
      </c>
    </row>
    <row r="15" spans="1:6" x14ac:dyDescent="0.2">
      <c r="A15" s="17" t="s">
        <v>211</v>
      </c>
      <c r="B15" s="4">
        <v>0</v>
      </c>
      <c r="C15" s="3" t="e">
        <f t="shared" si="2"/>
        <v>#DIV/0!</v>
      </c>
      <c r="D15" s="18">
        <v>26.4575131106459</v>
      </c>
      <c r="E15" s="5">
        <f t="shared" si="0"/>
        <v>0</v>
      </c>
      <c r="F15" s="3" t="e">
        <f t="shared" si="1"/>
        <v>#DIV/0!</v>
      </c>
    </row>
    <row r="16" spans="1:6" x14ac:dyDescent="0.2">
      <c r="A16" s="17" t="s">
        <v>212</v>
      </c>
      <c r="B16" s="4">
        <v>98</v>
      </c>
      <c r="C16" s="3" t="e">
        <f t="shared" si="2"/>
        <v>#DIV/0!</v>
      </c>
      <c r="D16" s="18">
        <v>75.9341820262785</v>
      </c>
      <c r="E16" s="5">
        <f t="shared" si="0"/>
        <v>0</v>
      </c>
      <c r="F16" s="3" t="e">
        <f t="shared" si="1"/>
        <v>#DIV/0!</v>
      </c>
    </row>
    <row r="17" spans="1:6" x14ac:dyDescent="0.2">
      <c r="A17" s="17" t="s">
        <v>213</v>
      </c>
      <c r="B17" s="4">
        <v>451</v>
      </c>
      <c r="C17" s="3" t="e">
        <f t="shared" si="2"/>
        <v>#DIV/0!</v>
      </c>
      <c r="D17" s="18">
        <v>133.003759345366</v>
      </c>
      <c r="E17" s="5">
        <f t="shared" si="0"/>
        <v>0</v>
      </c>
      <c r="F17" s="3" t="e">
        <f t="shared" si="1"/>
        <v>#DIV/0!</v>
      </c>
    </row>
    <row r="18" spans="1:6" x14ac:dyDescent="0.2">
      <c r="A18" s="17" t="s">
        <v>214</v>
      </c>
      <c r="B18" s="4">
        <v>9</v>
      </c>
      <c r="C18" s="3" t="e">
        <f t="shared" si="2"/>
        <v>#DIV/0!</v>
      </c>
      <c r="D18" s="18">
        <v>24.8394846967484</v>
      </c>
      <c r="E18" s="5">
        <f t="shared" si="0"/>
        <v>0</v>
      </c>
      <c r="F18" s="3" t="e">
        <f t="shared" si="1"/>
        <v>#DIV/0!</v>
      </c>
    </row>
    <row r="19" spans="1:6" x14ac:dyDescent="0.2">
      <c r="A19" s="17" t="s">
        <v>215</v>
      </c>
      <c r="B19" s="4">
        <v>662</v>
      </c>
      <c r="C19" s="3" t="e">
        <f t="shared" si="2"/>
        <v>#DIV/0!</v>
      </c>
      <c r="D19" s="18">
        <v>199.579558071462</v>
      </c>
      <c r="E19" s="5">
        <f t="shared" si="0"/>
        <v>0</v>
      </c>
      <c r="F19" s="3" t="e">
        <f t="shared" si="1"/>
        <v>#DIV/0!</v>
      </c>
    </row>
    <row r="20" spans="1:6" x14ac:dyDescent="0.2">
      <c r="A20" s="38" t="s">
        <v>216</v>
      </c>
      <c r="B20" s="4"/>
      <c r="C20" s="3"/>
      <c r="D20" s="18"/>
      <c r="E20" s="5"/>
      <c r="F20" s="3"/>
    </row>
    <row r="21" spans="1:6" x14ac:dyDescent="0.2">
      <c r="A21" s="17" t="s">
        <v>217</v>
      </c>
      <c r="B21" s="4">
        <v>6994</v>
      </c>
      <c r="C21" s="3" t="e">
        <f>B21/$B$21</f>
        <v>#DIV/0!</v>
      </c>
      <c r="D21" s="18">
        <v>704.442332629151</v>
      </c>
      <c r="E21" s="5">
        <f t="shared" si="0"/>
        <v>0</v>
      </c>
      <c r="F21" s="3" t="e">
        <f t="shared" si="1"/>
        <v>#DIV/0!</v>
      </c>
    </row>
    <row r="22" spans="1:6" x14ac:dyDescent="0.2">
      <c r="A22" s="17" t="s">
        <v>218</v>
      </c>
      <c r="B22" s="4">
        <v>1003</v>
      </c>
      <c r="C22" s="3" t="e">
        <f t="shared" ref="C22:C28" si="3">B22/$B$21</f>
        <v>#DIV/0!</v>
      </c>
      <c r="D22" s="18">
        <v>296.003378359099</v>
      </c>
      <c r="E22" s="5">
        <f t="shared" si="0"/>
        <v>0</v>
      </c>
      <c r="F22" s="3" t="e">
        <f t="shared" si="1"/>
        <v>#DIV/0!</v>
      </c>
    </row>
    <row r="23" spans="1:6" x14ac:dyDescent="0.2">
      <c r="A23" s="17" t="s">
        <v>219</v>
      </c>
      <c r="B23" s="4">
        <v>2685</v>
      </c>
      <c r="C23" s="3" t="e">
        <f t="shared" si="3"/>
        <v>#DIV/0!</v>
      </c>
      <c r="D23" s="18">
        <v>421.296807488497</v>
      </c>
      <c r="E23" s="5">
        <f t="shared" si="0"/>
        <v>0</v>
      </c>
      <c r="F23" s="3" t="e">
        <f t="shared" si="1"/>
        <v>#DIV/0!</v>
      </c>
    </row>
    <row r="24" spans="1:6" x14ac:dyDescent="0.2">
      <c r="A24" s="17" t="s">
        <v>220</v>
      </c>
      <c r="B24" s="4">
        <v>1480</v>
      </c>
      <c r="C24" s="3" t="e">
        <f t="shared" si="3"/>
        <v>#DIV/0!</v>
      </c>
      <c r="D24" s="18">
        <v>295.210094678349</v>
      </c>
      <c r="E24" s="5">
        <f t="shared" si="0"/>
        <v>0</v>
      </c>
      <c r="F24" s="3" t="e">
        <f t="shared" si="1"/>
        <v>#DIV/0!</v>
      </c>
    </row>
    <row r="25" spans="1:6" x14ac:dyDescent="0.2">
      <c r="A25" s="17" t="s">
        <v>221</v>
      </c>
      <c r="B25" s="4">
        <v>1094</v>
      </c>
      <c r="C25" s="3" t="e">
        <f t="shared" si="3"/>
        <v>#DIV/0!</v>
      </c>
      <c r="D25" s="18">
        <v>260.65494432295</v>
      </c>
      <c r="E25" s="5">
        <f t="shared" si="0"/>
        <v>0</v>
      </c>
      <c r="F25" s="3" t="e">
        <f t="shared" si="1"/>
        <v>#DIV/0!</v>
      </c>
    </row>
    <row r="26" spans="1:6" x14ac:dyDescent="0.2">
      <c r="A26" s="17" t="s">
        <v>222</v>
      </c>
      <c r="B26" s="4">
        <v>443</v>
      </c>
      <c r="C26" s="3" t="e">
        <f t="shared" si="3"/>
        <v>#DIV/0!</v>
      </c>
      <c r="D26" s="18">
        <v>152.653201735175</v>
      </c>
      <c r="E26" s="5">
        <f t="shared" si="0"/>
        <v>0</v>
      </c>
      <c r="F26" s="3" t="e">
        <f t="shared" si="1"/>
        <v>#DIV/0!</v>
      </c>
    </row>
    <row r="27" spans="1:6" x14ac:dyDescent="0.2">
      <c r="A27" s="17" t="s">
        <v>223</v>
      </c>
      <c r="B27" s="4">
        <v>214</v>
      </c>
      <c r="C27" s="3" t="e">
        <f t="shared" si="3"/>
        <v>#DIV/0!</v>
      </c>
      <c r="D27" s="18">
        <v>110.267855696935</v>
      </c>
      <c r="E27" s="5">
        <f t="shared" si="0"/>
        <v>0</v>
      </c>
      <c r="F27" s="3" t="e">
        <f t="shared" si="1"/>
        <v>#DIV/0!</v>
      </c>
    </row>
    <row r="28" spans="1:6" x14ac:dyDescent="0.2">
      <c r="A28" s="17" t="s">
        <v>224</v>
      </c>
      <c r="B28" s="4">
        <v>75</v>
      </c>
      <c r="C28" s="3" t="e">
        <f t="shared" si="3"/>
        <v>#DIV/0!</v>
      </c>
      <c r="D28" s="18">
        <v>57.4978260458602</v>
      </c>
      <c r="E28" s="5">
        <f t="shared" si="0"/>
        <v>0</v>
      </c>
      <c r="F28" s="3" t="e">
        <f t="shared" si="1"/>
        <v>#DIV/0!</v>
      </c>
    </row>
    <row r="29" spans="1:6" x14ac:dyDescent="0.2">
      <c r="A29" s="17" t="s">
        <v>225</v>
      </c>
      <c r="B29" s="26">
        <v>21.3518730340292</v>
      </c>
      <c r="C29" s="3" t="s">
        <v>80</v>
      </c>
      <c r="D29" s="5">
        <v>3.27817408002805</v>
      </c>
      <c r="E29" s="5">
        <f t="shared" si="0"/>
        <v>0</v>
      </c>
      <c r="F29" s="3" t="e">
        <f t="shared" si="1"/>
        <v>#DIV/0!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14"/>
  <sheetViews>
    <sheetView workbookViewId="0">
      <selection activeCell="A5" sqref="A5"/>
    </sheetView>
  </sheetViews>
  <sheetFormatPr baseColWidth="10" defaultRowHeight="16" x14ac:dyDescent="0.2"/>
  <cols>
    <col min="1" max="1" width="53.5" customWidth="1"/>
    <col min="2" max="2" width="13.5" customWidth="1"/>
    <col min="7" max="7" width="13.5" customWidth="1"/>
    <col min="12" max="12" width="15.5" customWidth="1"/>
    <col min="14" max="14" width="12.1640625" customWidth="1"/>
  </cols>
  <sheetData>
    <row r="1" spans="1:16" x14ac:dyDescent="0.2">
      <c r="A1" t="s">
        <v>0</v>
      </c>
      <c r="B1" s="20" t="s">
        <v>91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2023</v>
      </c>
    </row>
    <row r="4" spans="1:16" x14ac:dyDescent="0.2">
      <c r="A4" t="s">
        <v>3</v>
      </c>
      <c r="B4" s="20" t="s">
        <v>7</v>
      </c>
    </row>
    <row r="5" spans="1:16" x14ac:dyDescent="0.2">
      <c r="A5" t="s">
        <v>4</v>
      </c>
      <c r="B5" s="20" t="inlineStr">
        <is>
          <t>Census Tracts 157, 164, 165, 166, 167, 168 and 1865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15" t="s">
        <v>96</v>
      </c>
      <c r="B9" s="13">
        <v>7770</v>
      </c>
      <c r="C9" s="3" t="e">
        <f>B9/$B$9</f>
        <v>#DIV/0!</v>
      </c>
      <c r="D9" s="18">
        <v>701.230347318198</v>
      </c>
      <c r="E9" s="5">
        <f>D9/1.645</f>
        <v>0</v>
      </c>
      <c r="F9" s="3" t="e">
        <f>E9/B9</f>
        <v>#DIV/0!</v>
      </c>
      <c r="G9" s="13">
        <v>4620</v>
      </c>
      <c r="H9" s="3" t="e">
        <f>G9/$G$9</f>
        <v>#DIV/0!</v>
      </c>
      <c r="I9" s="18">
        <v>449.796620707626</v>
      </c>
      <c r="J9" s="5">
        <f>I9/1.645</f>
        <v>0</v>
      </c>
      <c r="K9" s="3" t="e">
        <f>J9/G9</f>
        <v>#DIV/0!</v>
      </c>
      <c r="L9" s="13">
        <v>3150</v>
      </c>
      <c r="M9" s="3" t="e">
        <f>L9/$L$9</f>
        <v>#DIV/0!</v>
      </c>
      <c r="N9" s="18">
        <v>453.131327542027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97</v>
      </c>
      <c r="B10" s="13">
        <v>1460</v>
      </c>
      <c r="C10" s="3" t="e">
        <f t="shared" ref="C10:C14" si="0">B10/$B$9</f>
        <v>#DIV/0!</v>
      </c>
      <c r="D10" s="18">
        <v>294.774490076736</v>
      </c>
      <c r="E10" s="5">
        <f t="shared" ref="E10:E14" si="1">D10/1.645</f>
        <v>0</v>
      </c>
      <c r="F10" s="3" t="e">
        <f t="shared" ref="F10:F14" si="2">E10/B10</f>
        <v>#DIV/0!</v>
      </c>
      <c r="G10" s="13">
        <v>763</v>
      </c>
      <c r="H10" s="3" t="e">
        <f t="shared" ref="H10:H14" si="3">G10/$G$9</f>
        <v>#DIV/0!</v>
      </c>
      <c r="I10" s="18">
        <v>211.926874180695</v>
      </c>
      <c r="J10" s="5">
        <f t="shared" ref="J10:J14" si="4">I10/1.645</f>
        <v>0</v>
      </c>
      <c r="K10" s="3" t="e">
        <f t="shared" ref="K10:K14" si="5">J10/G10</f>
        <v>#DIV/0!</v>
      </c>
      <c r="L10" s="13">
        <v>697</v>
      </c>
      <c r="M10" s="3" t="e">
        <f t="shared" ref="M10:M14" si="6">L10/$L$9</f>
        <v>#DIV/0!</v>
      </c>
      <c r="N10" s="18">
        <v>169.201063826443</v>
      </c>
      <c r="O10" s="5">
        <f t="shared" ref="O10:O14" si="7">N10/1.645</f>
        <v>0</v>
      </c>
      <c r="P10" s="9" t="e">
        <f t="shared" ref="P10:P14" si="8">O10/L10</f>
        <v>#DIV/0!</v>
      </c>
    </row>
    <row r="11" spans="1:16" x14ac:dyDescent="0.2">
      <c r="A11" s="15" t="s">
        <v>98</v>
      </c>
      <c r="B11" s="13">
        <v>1806</v>
      </c>
      <c r="C11" s="3" t="e">
        <f t="shared" si="0"/>
        <v>#DIV/0!</v>
      </c>
      <c r="D11" s="18">
        <v>314.993650729662</v>
      </c>
      <c r="E11" s="5">
        <f t="shared" si="1"/>
        <v>0</v>
      </c>
      <c r="F11" s="3" t="e">
        <f t="shared" si="2"/>
        <v>#DIV/0!</v>
      </c>
      <c r="G11" s="13">
        <v>919</v>
      </c>
      <c r="H11" s="3" t="e">
        <f t="shared" si="3"/>
        <v>#DIV/0!</v>
      </c>
      <c r="I11" s="18">
        <v>206.395251883371</v>
      </c>
      <c r="J11" s="5">
        <f t="shared" si="4"/>
        <v>0</v>
      </c>
      <c r="K11" s="3" t="e">
        <f t="shared" si="5"/>
        <v>#DIV/0!</v>
      </c>
      <c r="L11" s="13">
        <v>887</v>
      </c>
      <c r="M11" s="3" t="e">
        <f t="shared" si="6"/>
        <v>#DIV/0!</v>
      </c>
      <c r="N11" s="18">
        <v>228.700677742765</v>
      </c>
      <c r="O11" s="5">
        <f t="shared" si="7"/>
        <v>0</v>
      </c>
      <c r="P11" s="9" t="e">
        <f t="shared" si="8"/>
        <v>#DIV/0!</v>
      </c>
    </row>
    <row r="12" spans="1:16" x14ac:dyDescent="0.2">
      <c r="A12" s="15" t="s">
        <v>99</v>
      </c>
      <c r="B12" s="13">
        <v>1137</v>
      </c>
      <c r="C12" s="3" t="e">
        <f t="shared" si="0"/>
        <v>#DIV/0!</v>
      </c>
      <c r="D12" s="18">
        <v>247.941525364349</v>
      </c>
      <c r="E12" s="5">
        <f t="shared" si="1"/>
        <v>0</v>
      </c>
      <c r="F12" s="3" t="e">
        <f t="shared" si="2"/>
        <v>#DIV/0!</v>
      </c>
      <c r="G12" s="13">
        <v>392</v>
      </c>
      <c r="H12" s="3" t="e">
        <f t="shared" si="3"/>
        <v>#DIV/0!</v>
      </c>
      <c r="I12" s="18">
        <v>144.875808884713</v>
      </c>
      <c r="J12" s="5">
        <f t="shared" si="4"/>
        <v>0</v>
      </c>
      <c r="K12" s="3" t="e">
        <f t="shared" si="5"/>
        <v>#DIV/0!</v>
      </c>
      <c r="L12" s="13">
        <v>745</v>
      </c>
      <c r="M12" s="3" t="e">
        <f t="shared" si="6"/>
        <v>#DIV/0!</v>
      </c>
      <c r="N12" s="18">
        <v>191.512401687201</v>
      </c>
      <c r="O12" s="5">
        <f t="shared" si="7"/>
        <v>0</v>
      </c>
      <c r="P12" s="9" t="e">
        <f t="shared" si="8"/>
        <v>#DIV/0!</v>
      </c>
    </row>
    <row r="13" spans="1:16" x14ac:dyDescent="0.2">
      <c r="A13" s="15" t="s">
        <v>100</v>
      </c>
      <c r="B13" s="13">
        <v>1046</v>
      </c>
      <c r="C13" s="3" t="e">
        <f t="shared" si="0"/>
        <v>#DIV/0!</v>
      </c>
      <c r="D13" s="18">
        <v>226.675980200814</v>
      </c>
      <c r="E13" s="5">
        <f t="shared" si="1"/>
        <v>0</v>
      </c>
      <c r="F13" s="3" t="e">
        <f t="shared" si="2"/>
        <v>#DIV/0!</v>
      </c>
      <c r="G13" s="13">
        <v>991</v>
      </c>
      <c r="H13" s="3" t="e">
        <f t="shared" si="3"/>
        <v>#DIV/0!</v>
      </c>
      <c r="I13" s="18">
        <v>221.797204671294</v>
      </c>
      <c r="J13" s="5">
        <f t="shared" si="4"/>
        <v>0</v>
      </c>
      <c r="K13" s="3" t="e">
        <f t="shared" si="5"/>
        <v>#DIV/0!</v>
      </c>
      <c r="L13" s="13">
        <v>55</v>
      </c>
      <c r="M13" s="3" t="e">
        <f t="shared" si="6"/>
        <v>#DIV/0!</v>
      </c>
      <c r="N13" s="18">
        <v>59.8080262172227</v>
      </c>
      <c r="O13" s="5">
        <f t="shared" si="7"/>
        <v>0</v>
      </c>
      <c r="P13" s="9" t="e">
        <f t="shared" si="8"/>
        <v>#DIV/0!</v>
      </c>
    </row>
    <row ht="17" r="14" spans="1:16" thickBot="1" x14ac:dyDescent="0.25">
      <c r="A14" s="16" t="s">
        <v>101</v>
      </c>
      <c r="B14" s="14">
        <v>2321</v>
      </c>
      <c r="C14" s="10" t="e">
        <f t="shared" si="0"/>
        <v>#DIV/0!</v>
      </c>
      <c r="D14" s="19">
        <v>479.622768433693</v>
      </c>
      <c r="E14" s="11">
        <f t="shared" si="1"/>
        <v>0</v>
      </c>
      <c r="F14" s="10" t="e">
        <f t="shared" si="2"/>
        <v>#DIV/0!</v>
      </c>
      <c r="G14" s="14">
        <v>1555</v>
      </c>
      <c r="H14" s="10" t="e">
        <f t="shared" si="3"/>
        <v>#DIV/0!</v>
      </c>
      <c r="I14" s="19">
        <v>310.386855391784</v>
      </c>
      <c r="J14" s="11">
        <f t="shared" si="4"/>
        <v>0</v>
      </c>
      <c r="K14" s="10" t="e">
        <f t="shared" si="5"/>
        <v>#DIV/0!</v>
      </c>
      <c r="L14" s="14">
        <v>766</v>
      </c>
      <c r="M14" s="10" t="e">
        <f t="shared" si="6"/>
        <v>#DIV/0!</v>
      </c>
      <c r="N14" s="19">
        <v>288.764610019995</v>
      </c>
      <c r="O14" s="11">
        <f t="shared" si="7"/>
        <v>0</v>
      </c>
      <c r="P14" s="12" t="e">
        <f t="shared" si="8"/>
        <v>#DIV/0!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3"/>
  <sheetViews>
    <sheetView workbookViewId="0">
      <selection activeCell="A5" sqref="A5"/>
    </sheetView>
  </sheetViews>
  <sheetFormatPr baseColWidth="10" defaultRowHeight="16" x14ac:dyDescent="0.2"/>
  <cols>
    <col min="1" max="1" width="37.83203125" customWidth="1"/>
    <col min="2" max="2" width="13.5" customWidth="1"/>
    <col min="7" max="7" width="13.5" customWidth="1"/>
    <col min="12" max="12" width="15.5" customWidth="1"/>
    <col min="14" max="14" width="12.1640625" customWidth="1"/>
  </cols>
  <sheetData>
    <row r="1" spans="1:16" x14ac:dyDescent="0.2">
      <c r="A1" t="s">
        <v>0</v>
      </c>
      <c r="B1" s="20" t="s">
        <v>102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2023</v>
      </c>
    </row>
    <row r="4" spans="1:16" x14ac:dyDescent="0.2">
      <c r="A4" t="s">
        <v>3</v>
      </c>
      <c r="B4" s="20" t="s">
        <v>7</v>
      </c>
    </row>
    <row r="5" spans="1:16" x14ac:dyDescent="0.2">
      <c r="A5" t="s">
        <v>4</v>
      </c>
      <c r="B5" s="20" t="inlineStr">
        <is>
          <t>Census Tracts 157, 164, 165, 166, 167, 168 and 1865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34" t="s">
        <v>103</v>
      </c>
      <c r="B9" s="13">
        <v>1893</v>
      </c>
      <c r="C9" s="3" t="e">
        <f>B9/$B$9</f>
        <v>#DIV/0!</v>
      </c>
      <c r="D9" s="18">
        <v>336.743225618571</v>
      </c>
      <c r="E9" s="5">
        <f>D9/1.645</f>
        <v>0</v>
      </c>
      <c r="F9" s="3" t="e">
        <f>E9/B9</f>
        <v>#DIV/0!</v>
      </c>
      <c r="G9" s="13">
        <v>1034</v>
      </c>
      <c r="H9" s="3" t="e">
        <f>G9/$G$9</f>
        <v>#DIV/0!</v>
      </c>
      <c r="I9" s="18">
        <v>262.196491204593</v>
      </c>
      <c r="J9" s="5">
        <f>I9/1.645</f>
        <v>0</v>
      </c>
      <c r="K9" s="3" t="e">
        <f>J9/G9</f>
        <v>#DIV/0!</v>
      </c>
      <c r="L9" s="13">
        <v>859</v>
      </c>
      <c r="M9" s="3" t="e">
        <f>L9/$L$9</f>
        <v>#DIV/0!</v>
      </c>
      <c r="N9" s="18">
        <v>212.734576409196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104</v>
      </c>
      <c r="B10" s="13">
        <v>406</v>
      </c>
      <c r="C10" s="3" t="e">
        <f t="shared" ref="C10:C13" si="0">B10/$B$9</f>
        <v>#DIV/0!</v>
      </c>
      <c r="D10" s="18">
        <v>184.940530982259</v>
      </c>
      <c r="E10" s="5">
        <f t="shared" ref="E10:E23" si="1">D10/1.645</f>
        <v>0</v>
      </c>
      <c r="F10" s="3" t="e">
        <f t="shared" ref="F10:F23" si="2">E10/B10</f>
        <v>#DIV/0!</v>
      </c>
      <c r="G10" s="13">
        <v>278</v>
      </c>
      <c r="H10" s="3" t="e">
        <f t="shared" ref="H10:H13" si="3">G10/$G$9</f>
        <v>#DIV/0!</v>
      </c>
      <c r="I10" s="18">
        <v>161.496129984591</v>
      </c>
      <c r="J10" s="5">
        <f t="shared" ref="J10:J23" si="4">I10/1.645</f>
        <v>0</v>
      </c>
      <c r="K10" s="3" t="e">
        <f t="shared" ref="K10:K23" si="5">J10/G10</f>
        <v>#DIV/0!</v>
      </c>
      <c r="L10" s="13">
        <v>128</v>
      </c>
      <c r="M10" s="3" t="e">
        <f t="shared" ref="M10:M13" si="6">L10/$L$9</f>
        <v>#DIV/0!</v>
      </c>
      <c r="N10" s="18">
        <v>79.8122797569397</v>
      </c>
      <c r="O10" s="5">
        <f t="shared" ref="O10:O23" si="7">N10/1.645</f>
        <v>0</v>
      </c>
      <c r="P10" s="9" t="e">
        <f t="shared" ref="P10:P23" si="8">O10/L10</f>
        <v>#DIV/0!</v>
      </c>
    </row>
    <row r="11" spans="1:16" x14ac:dyDescent="0.2">
      <c r="A11" s="15" t="s">
        <v>105</v>
      </c>
      <c r="B11" s="13">
        <v>1052</v>
      </c>
      <c r="C11" s="3" t="e">
        <f t="shared" si="0"/>
        <v>#DIV/0!</v>
      </c>
      <c r="D11" s="18">
        <v>225.173266619286</v>
      </c>
      <c r="E11" s="5">
        <f t="shared" si="1"/>
        <v>0</v>
      </c>
      <c r="F11" s="3" t="e">
        <f t="shared" si="2"/>
        <v>#DIV/0!</v>
      </c>
      <c r="G11" s="13">
        <v>533</v>
      </c>
      <c r="H11" s="3" t="e">
        <f t="shared" si="3"/>
        <v>#DIV/0!</v>
      </c>
      <c r="I11" s="18">
        <v>149.485785277397</v>
      </c>
      <c r="J11" s="5">
        <f t="shared" si="4"/>
        <v>0</v>
      </c>
      <c r="K11" s="3" t="e">
        <f t="shared" si="5"/>
        <v>#DIV/0!</v>
      </c>
      <c r="L11" s="13">
        <v>519</v>
      </c>
      <c r="M11" s="3" t="e">
        <f t="shared" si="6"/>
        <v>#DIV/0!</v>
      </c>
      <c r="N11" s="18">
        <v>175.019998857273</v>
      </c>
      <c r="O11" s="5">
        <f t="shared" si="7"/>
        <v>0</v>
      </c>
      <c r="P11" s="9" t="e">
        <f t="shared" si="8"/>
        <v>#DIV/0!</v>
      </c>
    </row>
    <row r="12" spans="1:16" x14ac:dyDescent="0.2">
      <c r="A12" s="15" t="s">
        <v>106</v>
      </c>
      <c r="B12" s="13">
        <v>272</v>
      </c>
      <c r="C12" s="3" t="e">
        <f t="shared" si="0"/>
        <v>#DIV/0!</v>
      </c>
      <c r="D12" s="18">
        <v>109.658560997307</v>
      </c>
      <c r="E12" s="5">
        <f t="shared" si="1"/>
        <v>0</v>
      </c>
      <c r="F12" s="3" t="e">
        <f t="shared" si="2"/>
        <v>#DIV/0!</v>
      </c>
      <c r="G12" s="13">
        <v>143</v>
      </c>
      <c r="H12" s="3" t="e">
        <f t="shared" si="3"/>
        <v>#DIV/0!</v>
      </c>
      <c r="I12" s="18">
        <v>81.9939022122987</v>
      </c>
      <c r="J12" s="5">
        <f t="shared" si="4"/>
        <v>0</v>
      </c>
      <c r="K12" s="3" t="e">
        <f t="shared" si="5"/>
        <v>#DIV/0!</v>
      </c>
      <c r="L12" s="13">
        <v>129</v>
      </c>
      <c r="M12" s="3" t="e">
        <f t="shared" si="6"/>
        <v>#DIV/0!</v>
      </c>
      <c r="N12" s="18">
        <v>74.4513263817375</v>
      </c>
      <c r="O12" s="5">
        <f t="shared" si="7"/>
        <v>0</v>
      </c>
      <c r="P12" s="9" t="e">
        <f t="shared" si="8"/>
        <v>#DIV/0!</v>
      </c>
    </row>
    <row ht="17" r="13" spans="1:16" thickBot="1" x14ac:dyDescent="0.25">
      <c r="A13" s="16" t="s">
        <v>107</v>
      </c>
      <c r="B13" s="14">
        <v>163</v>
      </c>
      <c r="C13" s="10" t="e">
        <f t="shared" si="0"/>
        <v>#DIV/0!</v>
      </c>
      <c r="D13" s="19">
        <v>82.981925742899</v>
      </c>
      <c r="E13" s="11">
        <f t="shared" si="1"/>
        <v>0</v>
      </c>
      <c r="F13" s="10" t="e">
        <f t="shared" si="2"/>
        <v>#DIV/0!</v>
      </c>
      <c r="G13" s="14">
        <v>80</v>
      </c>
      <c r="H13" s="10" t="e">
        <f t="shared" si="3"/>
        <v>#DIV/0!</v>
      </c>
      <c r="I13" s="19">
        <v>70.7106781186548</v>
      </c>
      <c r="J13" s="11">
        <f t="shared" si="4"/>
        <v>0</v>
      </c>
      <c r="K13" s="10" t="e">
        <f t="shared" si="5"/>
        <v>#DIV/0!</v>
      </c>
      <c r="L13" s="14">
        <v>83</v>
      </c>
      <c r="M13" s="10" t="e">
        <f t="shared" si="6"/>
        <v>#DIV/0!</v>
      </c>
      <c r="N13" s="19">
        <v>54.571054598569</v>
      </c>
      <c r="O13" s="11">
        <f t="shared" si="7"/>
        <v>0</v>
      </c>
      <c r="P13" s="12" t="e">
        <f t="shared" si="8"/>
        <v>#DIV/0!</v>
      </c>
    </row>
    <row r="14" spans="1:16" x14ac:dyDescent="0.2">
      <c r="A14" s="34" t="s">
        <v>108</v>
      </c>
      <c r="B14" s="13">
        <v>11300</v>
      </c>
      <c r="C14" s="3" t="e">
        <f>B14/$B$14</f>
        <v>#DIV/0!</v>
      </c>
      <c r="D14" s="18">
        <v>780.942379436537</v>
      </c>
      <c r="E14" s="5">
        <f t="shared" si="1"/>
        <v>0</v>
      </c>
      <c r="F14" s="3" t="e">
        <f t="shared" si="2"/>
        <v>#DIV/0!</v>
      </c>
      <c r="G14" s="13">
        <v>6026</v>
      </c>
      <c r="H14" s="3" t="e">
        <f>G14/$G$14</f>
        <v>#DIV/0!</v>
      </c>
      <c r="I14" s="18">
        <v>524.26424634911</v>
      </c>
      <c r="J14" s="5">
        <f t="shared" si="4"/>
        <v>0</v>
      </c>
      <c r="K14" s="3" t="e">
        <f t="shared" si="5"/>
        <v>#DIV/0!</v>
      </c>
      <c r="L14" s="13">
        <v>5274</v>
      </c>
      <c r="M14" s="3" t="e">
        <f>L14/$L$14</f>
        <v>#DIV/0!</v>
      </c>
      <c r="N14" s="18">
        <v>476.701164252826</v>
      </c>
      <c r="O14" s="5">
        <f t="shared" si="7"/>
        <v>0</v>
      </c>
      <c r="P14" s="9" t="e">
        <f t="shared" si="8"/>
        <v>#DIV/0!</v>
      </c>
    </row>
    <row r="15" spans="1:16" x14ac:dyDescent="0.2">
      <c r="A15" s="15" t="s">
        <v>109</v>
      </c>
      <c r="B15" s="13">
        <v>2129</v>
      </c>
      <c r="C15" s="3" t="e">
        <f t="shared" ref="C15:C23" si="9">B15/$B$14</f>
        <v>#DIV/0!</v>
      </c>
      <c r="D15" s="18">
        <v>457.051419426742</v>
      </c>
      <c r="E15" s="5">
        <f t="shared" si="1"/>
        <v>0</v>
      </c>
      <c r="F15" s="3" t="e">
        <f t="shared" si="2"/>
        <v>#DIV/0!</v>
      </c>
      <c r="G15" s="13">
        <v>1076</v>
      </c>
      <c r="H15" s="3" t="e">
        <f t="shared" ref="H15:H23" si="10">G15/$G$14</f>
        <v>#DIV/0!</v>
      </c>
      <c r="I15" s="18">
        <v>285.080690331702</v>
      </c>
      <c r="J15" s="5">
        <f t="shared" si="4"/>
        <v>0</v>
      </c>
      <c r="K15" s="3" t="e">
        <f t="shared" si="5"/>
        <v>#DIV/0!</v>
      </c>
      <c r="L15" s="13">
        <v>1053</v>
      </c>
      <c r="M15" s="3" t="e">
        <f t="shared" ref="M15:M23" si="11">L15/$L$14</f>
        <v>#DIV/0!</v>
      </c>
      <c r="N15" s="18">
        <v>270.096279130239</v>
      </c>
      <c r="O15" s="5">
        <f t="shared" si="7"/>
        <v>0</v>
      </c>
      <c r="P15" s="9" t="e">
        <f t="shared" si="8"/>
        <v>#DIV/0!</v>
      </c>
    </row>
    <row r="16" spans="1:16" x14ac:dyDescent="0.2">
      <c r="A16" s="15" t="s">
        <v>110</v>
      </c>
      <c r="B16" s="13">
        <v>1799</v>
      </c>
      <c r="C16" s="3" t="e">
        <f t="shared" si="9"/>
        <v>#DIV/0!</v>
      </c>
      <c r="D16" s="18">
        <v>315.631113802173</v>
      </c>
      <c r="E16" s="5">
        <f t="shared" si="1"/>
        <v>0</v>
      </c>
      <c r="F16" s="3" t="e">
        <f t="shared" si="2"/>
        <v>#DIV/0!</v>
      </c>
      <c r="G16" s="13">
        <v>1034</v>
      </c>
      <c r="H16" s="3" t="e">
        <f t="shared" si="10"/>
        <v>#DIV/0!</v>
      </c>
      <c r="I16" s="18">
        <v>239.344939365761</v>
      </c>
      <c r="J16" s="5">
        <f t="shared" si="4"/>
        <v>0</v>
      </c>
      <c r="K16" s="3" t="e">
        <f t="shared" si="5"/>
        <v>#DIV/0!</v>
      </c>
      <c r="L16" s="13">
        <v>765</v>
      </c>
      <c r="M16" s="3" t="e">
        <f t="shared" si="11"/>
        <v>#DIV/0!</v>
      </c>
      <c r="N16" s="18">
        <v>207.287240321251</v>
      </c>
      <c r="O16" s="5">
        <f t="shared" si="7"/>
        <v>0</v>
      </c>
      <c r="P16" s="9" t="e">
        <f t="shared" si="8"/>
        <v>#DIV/0!</v>
      </c>
    </row>
    <row r="17" spans="1:16" x14ac:dyDescent="0.2">
      <c r="A17" s="15" t="s">
        <v>105</v>
      </c>
      <c r="B17" s="13">
        <v>4153</v>
      </c>
      <c r="C17" s="3" t="e">
        <f t="shared" si="9"/>
        <v>#DIV/0!</v>
      </c>
      <c r="D17" s="18">
        <v>520.905941605584</v>
      </c>
      <c r="E17" s="5">
        <f t="shared" si="1"/>
        <v>0</v>
      </c>
      <c r="F17" s="3" t="e">
        <f t="shared" si="2"/>
        <v>#DIV/0!</v>
      </c>
      <c r="G17" s="13">
        <v>2188</v>
      </c>
      <c r="H17" s="3" t="e">
        <f t="shared" si="10"/>
        <v>#DIV/0!</v>
      </c>
      <c r="I17" s="18">
        <v>370.367385173155</v>
      </c>
      <c r="J17" s="5">
        <f t="shared" si="4"/>
        <v>0</v>
      </c>
      <c r="K17" s="3" t="e">
        <f t="shared" si="5"/>
        <v>#DIV/0!</v>
      </c>
      <c r="L17" s="13">
        <v>1965</v>
      </c>
      <c r="M17" s="3" t="e">
        <f t="shared" si="11"/>
        <v>#DIV/0!</v>
      </c>
      <c r="N17" s="18">
        <v>312.590786812407</v>
      </c>
      <c r="O17" s="5">
        <f t="shared" si="7"/>
        <v>0</v>
      </c>
      <c r="P17" s="9" t="e">
        <f t="shared" si="8"/>
        <v>#DIV/0!</v>
      </c>
    </row>
    <row r="18" spans="1:16" x14ac:dyDescent="0.2">
      <c r="A18" s="15" t="s">
        <v>111</v>
      </c>
      <c r="B18" s="13">
        <v>1327</v>
      </c>
      <c r="C18" s="3" t="e">
        <f t="shared" si="9"/>
        <v>#DIV/0!</v>
      </c>
      <c r="D18" s="18">
        <v>282.182565017756</v>
      </c>
      <c r="E18" s="5">
        <f t="shared" si="1"/>
        <v>0</v>
      </c>
      <c r="F18" s="3" t="e">
        <f t="shared" si="2"/>
        <v>#DIV/0!</v>
      </c>
      <c r="G18" s="13">
        <v>682</v>
      </c>
      <c r="H18" s="3" t="e">
        <f t="shared" si="10"/>
        <v>#DIV/0!</v>
      </c>
      <c r="I18" s="18">
        <v>224.026784112972</v>
      </c>
      <c r="J18" s="5">
        <f t="shared" si="4"/>
        <v>0</v>
      </c>
      <c r="K18" s="3" t="e">
        <f t="shared" si="5"/>
        <v>#DIV/0!</v>
      </c>
      <c r="L18" s="13">
        <v>645</v>
      </c>
      <c r="M18" s="3" t="e">
        <f t="shared" si="11"/>
        <v>#DIV/0!</v>
      </c>
      <c r="N18" s="18">
        <v>184.388177495196</v>
      </c>
      <c r="O18" s="5">
        <f t="shared" si="7"/>
        <v>0</v>
      </c>
      <c r="P18" s="9" t="e">
        <f t="shared" si="8"/>
        <v>#DIV/0!</v>
      </c>
    </row>
    <row r="19" spans="1:16" x14ac:dyDescent="0.2">
      <c r="A19" s="15" t="s">
        <v>112</v>
      </c>
      <c r="B19" s="13">
        <v>513</v>
      </c>
      <c r="C19" s="3" t="e">
        <f t="shared" si="9"/>
        <v>#DIV/0!</v>
      </c>
      <c r="D19" s="18">
        <v>140.779970166214</v>
      </c>
      <c r="E19" s="5">
        <f t="shared" si="1"/>
        <v>0</v>
      </c>
      <c r="F19" s="3" t="e">
        <f t="shared" si="2"/>
        <v>#DIV/0!</v>
      </c>
      <c r="G19" s="13">
        <v>222</v>
      </c>
      <c r="H19" s="3" t="e">
        <f t="shared" si="10"/>
        <v>#DIV/0!</v>
      </c>
      <c r="I19" s="18">
        <v>97.9591751700677</v>
      </c>
      <c r="J19" s="5">
        <f t="shared" si="4"/>
        <v>0</v>
      </c>
      <c r="K19" s="3" t="e">
        <f t="shared" si="5"/>
        <v>#DIV/0!</v>
      </c>
      <c r="L19" s="13">
        <v>291</v>
      </c>
      <c r="M19" s="3" t="e">
        <f t="shared" si="11"/>
        <v>#DIV/0!</v>
      </c>
      <c r="N19" s="18">
        <v>92.6174929481467</v>
      </c>
      <c r="O19" s="5">
        <f t="shared" si="7"/>
        <v>0</v>
      </c>
      <c r="P19" s="9" t="e">
        <f t="shared" si="8"/>
        <v>#DIV/0!</v>
      </c>
    </row>
    <row r="20" spans="1:16" x14ac:dyDescent="0.2">
      <c r="A20" s="15" t="s">
        <v>113</v>
      </c>
      <c r="B20" s="13">
        <v>1065</v>
      </c>
      <c r="C20" s="3" t="e">
        <f t="shared" si="9"/>
        <v>#DIV/0!</v>
      </c>
      <c r="D20" s="18">
        <v>229.370878709569</v>
      </c>
      <c r="E20" s="5">
        <f t="shared" si="1"/>
        <v>0</v>
      </c>
      <c r="F20" s="3" t="e">
        <f t="shared" si="2"/>
        <v>#DIV/0!</v>
      </c>
      <c r="G20" s="13">
        <v>629</v>
      </c>
      <c r="H20" s="3" t="e">
        <f t="shared" si="10"/>
        <v>#DIV/0!</v>
      </c>
      <c r="I20" s="18">
        <v>164.398905105843</v>
      </c>
      <c r="J20" s="5">
        <f t="shared" si="4"/>
        <v>0</v>
      </c>
      <c r="K20" s="3" t="e">
        <f t="shared" si="5"/>
        <v>#DIV/0!</v>
      </c>
      <c r="L20" s="13">
        <v>436</v>
      </c>
      <c r="M20" s="3" t="e">
        <f t="shared" si="11"/>
        <v>#DIV/0!</v>
      </c>
      <c r="N20" s="18">
        <v>129.286503549288</v>
      </c>
      <c r="O20" s="5">
        <f t="shared" si="7"/>
        <v>0</v>
      </c>
      <c r="P20" s="9" t="e">
        <f t="shared" si="8"/>
        <v>#DIV/0!</v>
      </c>
    </row>
    <row r="21" spans="1:16" x14ac:dyDescent="0.2">
      <c r="A21" s="15" t="s">
        <v>114</v>
      </c>
      <c r="B21" s="13">
        <v>314</v>
      </c>
      <c r="C21" s="3" t="e">
        <f t="shared" si="9"/>
        <v>#DIV/0!</v>
      </c>
      <c r="D21" s="18">
        <v>137.764291454644</v>
      </c>
      <c r="E21" s="5">
        <f t="shared" si="1"/>
        <v>0</v>
      </c>
      <c r="F21" s="3" t="e">
        <f t="shared" si="2"/>
        <v>#DIV/0!</v>
      </c>
      <c r="G21" s="13">
        <v>195</v>
      </c>
      <c r="H21" s="3" t="e">
        <f t="shared" si="10"/>
        <v>#DIV/0!</v>
      </c>
      <c r="I21" s="18">
        <v>124.366394174632</v>
      </c>
      <c r="J21" s="5">
        <f t="shared" si="4"/>
        <v>0</v>
      </c>
      <c r="K21" s="3" t="e">
        <f t="shared" si="5"/>
        <v>#DIV/0!</v>
      </c>
      <c r="L21" s="13">
        <v>119</v>
      </c>
      <c r="M21" s="3" t="e">
        <f t="shared" si="11"/>
        <v>#DIV/0!</v>
      </c>
      <c r="N21" s="18">
        <v>54.5435605731786</v>
      </c>
      <c r="O21" s="5">
        <f t="shared" si="7"/>
        <v>0</v>
      </c>
      <c r="P21" s="9" t="e">
        <f t="shared" si="8"/>
        <v>#DIV/0!</v>
      </c>
    </row>
    <row r="22" spans="1:16" x14ac:dyDescent="0.2">
      <c r="A22" s="15" t="s">
        <v>115</v>
      </c>
      <c r="B22" s="13">
        <v>7372</v>
      </c>
      <c r="C22" s="3" t="e">
        <f t="shared" si="9"/>
        <v>#DIV/0!</v>
      </c>
      <c r="D22" s="18">
        <v>621.796590534236</v>
      </c>
      <c r="E22" s="5">
        <f t="shared" si="1"/>
        <v>0</v>
      </c>
      <c r="F22" s="3" t="e">
        <f t="shared" si="2"/>
        <v>#DIV/0!</v>
      </c>
      <c r="G22" s="13">
        <v>3916</v>
      </c>
      <c r="H22" s="3" t="e">
        <f t="shared" si="10"/>
        <v>#DIV/0!</v>
      </c>
      <c r="I22" s="18">
        <v>428.909081274808</v>
      </c>
      <c r="J22" s="5">
        <f t="shared" si="4"/>
        <v>0</v>
      </c>
      <c r="K22" s="3" t="e">
        <f t="shared" si="5"/>
        <v>#DIV/0!</v>
      </c>
      <c r="L22" s="13">
        <v>3456</v>
      </c>
      <c r="M22" s="3" t="e">
        <f t="shared" si="11"/>
        <v>#DIV/0!</v>
      </c>
      <c r="N22" s="18">
        <v>369.484776411695</v>
      </c>
      <c r="O22" s="5">
        <f t="shared" si="7"/>
        <v>0</v>
      </c>
      <c r="P22" s="9" t="e">
        <f t="shared" si="8"/>
        <v>#DIV/0!</v>
      </c>
    </row>
    <row ht="17" r="23" spans="1:16" thickBot="1" x14ac:dyDescent="0.25">
      <c r="A23" s="16" t="s">
        <v>107</v>
      </c>
      <c r="B23" s="14">
        <v>1379</v>
      </c>
      <c r="C23" s="10" t="e">
        <f t="shared" si="9"/>
        <v>#DIV/0!</v>
      </c>
      <c r="D23" s="19">
        <v>267.031833308316</v>
      </c>
      <c r="E23" s="11">
        <f t="shared" si="1"/>
        <v>0</v>
      </c>
      <c r="F23" s="10" t="e">
        <f t="shared" si="2"/>
        <v>#DIV/0!</v>
      </c>
      <c r="G23" s="14">
        <v>824</v>
      </c>
      <c r="H23" s="10" t="e">
        <f t="shared" si="10"/>
        <v>#DIV/0!</v>
      </c>
      <c r="I23" s="19">
        <v>205.404479016403</v>
      </c>
      <c r="J23" s="11">
        <f t="shared" si="4"/>
        <v>0</v>
      </c>
      <c r="K23" s="10" t="e">
        <f t="shared" si="5"/>
        <v>#DIV/0!</v>
      </c>
      <c r="L23" s="14">
        <v>555</v>
      </c>
      <c r="M23" s="10" t="e">
        <f t="shared" si="11"/>
        <v>#DIV/0!</v>
      </c>
      <c r="N23" s="19">
        <v>134.46932735758</v>
      </c>
      <c r="O23" s="11">
        <f t="shared" si="7"/>
        <v>0</v>
      </c>
      <c r="P23" s="12" t="e">
        <f t="shared" si="8"/>
        <v>#DIV/0!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3"/>
  <sheetViews>
    <sheetView workbookViewId="0">
      <selection activeCell="A5" sqref="A5"/>
    </sheetView>
  </sheetViews>
  <sheetFormatPr baseColWidth="10" defaultRowHeight="16" x14ac:dyDescent="0.2"/>
  <cols>
    <col min="1" max="1" width="38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157, 164, 165, 166, 167, 168 and 1865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116</v>
      </c>
      <c r="B9" s="4">
        <v>7620</v>
      </c>
      <c r="C9" s="3" t="e">
        <f>B9/$B$9</f>
        <v>#DIV/0!</v>
      </c>
      <c r="D9" s="18">
        <v>386.896627020707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118</v>
      </c>
      <c r="B10" s="4">
        <v>733</v>
      </c>
      <c r="C10" s="3" t="e">
        <f t="shared" ref="C10:C11" si="0">B10/$B$9</f>
        <v>#DIV/0!</v>
      </c>
      <c r="D10" s="18">
        <v>147.258276507638</v>
      </c>
      <c r="E10" s="5">
        <f t="shared" ref="E10:E13" si="1">D10/1.645</f>
        <v>0</v>
      </c>
      <c r="F10" s="3" t="e">
        <f t="shared" ref="F10:F13" si="2">E10/B10</f>
        <v>#DIV/0!</v>
      </c>
    </row>
    <row r="11" spans="1:6" x14ac:dyDescent="0.2">
      <c r="A11" s="17" t="s">
        <v>121</v>
      </c>
      <c r="B11" s="4">
        <v>6887</v>
      </c>
      <c r="C11" s="3" t="e">
        <f t="shared" si="0"/>
        <v>#DIV/0!</v>
      </c>
      <c r="D11" s="18">
        <v>402.119385257662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119</v>
      </c>
      <c r="B12" s="4">
        <v>1884</v>
      </c>
      <c r="C12" s="3" t="e">
        <f>B12/$B$11</f>
        <v>#DIV/0!</v>
      </c>
      <c r="D12" s="18">
        <v>325.685431052726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120</v>
      </c>
      <c r="B13" s="4">
        <v>5003</v>
      </c>
      <c r="C13" s="3" t="e">
        <f>B13/$B$11</f>
        <v>#DIV/0!</v>
      </c>
      <c r="D13" s="18">
        <v>352.352096630629</v>
      </c>
      <c r="E13" s="5">
        <f t="shared" si="1"/>
        <v>0</v>
      </c>
      <c r="F13" s="3" t="e">
        <f t="shared" si="2"/>
        <v>#DIV/0!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Q17"/>
  <sheetViews>
    <sheetView workbookViewId="0">
      <selection activeCell="A5" sqref="A5"/>
    </sheetView>
  </sheetViews>
  <sheetFormatPr baseColWidth="10" defaultRowHeight="16" x14ac:dyDescent="0.2"/>
  <cols>
    <col min="1" max="1" width="34.6640625" customWidth="1"/>
    <col min="14" max="14" width="12.83203125" customWidth="1"/>
    <col min="15" max="15" width="14.33203125" customWidth="1"/>
    <col min="16" max="16" width="16.6640625" customWidth="1"/>
  </cols>
  <sheetData>
    <row r="1" spans="1:17" x14ac:dyDescent="0.2">
      <c r="A1" t="s">
        <v>0</v>
      </c>
      <c r="B1" s="20" t="s">
        <v>122</v>
      </c>
    </row>
    <row r="2" spans="1:17" x14ac:dyDescent="0.2">
      <c r="A2" t="s">
        <v>1</v>
      </c>
      <c r="B2" s="20" t="s">
        <v>6</v>
      </c>
    </row>
    <row r="3" spans="1:17" x14ac:dyDescent="0.2">
      <c r="A3" t="s">
        <v>2</v>
      </c>
      <c r="B3" s="20">
        <v>2023</v>
      </c>
    </row>
    <row r="4" spans="1:17" x14ac:dyDescent="0.2">
      <c r="A4" t="s">
        <v>3</v>
      </c>
      <c r="B4" s="20" t="s">
        <v>7</v>
      </c>
    </row>
    <row r="5" spans="1:17" x14ac:dyDescent="0.2">
      <c r="A5" t="s">
        <v>4</v>
      </c>
      <c r="B5" s="20" t="inlineStr">
        <is>
          <t>Census Tracts 157, 164, 165, 166, 167, 168 and 1865 ; Milwaukee County, WI</t>
        </is>
      </c>
    </row>
    <row ht="17" r="6" spans="1:17" thickBot="1" x14ac:dyDescent="0.25"/>
    <row ht="17" r="7" spans="1:17" thickBot="1" x14ac:dyDescent="0.25">
      <c r="A7" s="21"/>
      <c r="B7" s="41" t="s">
        <v>117</v>
      </c>
      <c r="C7" s="42"/>
      <c r="D7" s="42"/>
      <c r="E7" s="43"/>
      <c r="F7" s="41" t="s">
        <v>119</v>
      </c>
      <c r="G7" s="42"/>
      <c r="H7" s="42"/>
      <c r="I7" s="42"/>
      <c r="J7" s="41" t="s">
        <v>120</v>
      </c>
      <c r="K7" s="42"/>
      <c r="L7" s="42"/>
      <c r="M7" s="43"/>
      <c r="N7" s="35"/>
      <c r="O7" s="35"/>
      <c r="P7" s="35"/>
      <c r="Q7" s="35"/>
    </row>
    <row r="8" spans="1:17" x14ac:dyDescent="0.2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/>
      <c r="O8" s="1"/>
      <c r="P8" s="1"/>
      <c r="Q8" s="1"/>
    </row>
    <row r="9" spans="1:17" x14ac:dyDescent="0.2">
      <c r="A9" s="15" t="s">
        <v>123</v>
      </c>
      <c r="B9" s="13">
        <v>6887</v>
      </c>
      <c r="C9" s="18">
        <v>402.119385257662</v>
      </c>
      <c r="D9" s="5">
        <f>C9/1.645</f>
        <v>0</v>
      </c>
      <c r="E9" s="9" t="e">
        <f>D9/B9</f>
        <v>#DIV/0!</v>
      </c>
      <c r="F9" s="13">
        <v>1884</v>
      </c>
      <c r="G9" s="18">
        <v>325.685431052726</v>
      </c>
      <c r="H9" s="5">
        <f>G9/1.645</f>
        <v>0</v>
      </c>
      <c r="I9" s="3" t="e">
        <f>H9/F9</f>
        <v>#DIV/0!</v>
      </c>
      <c r="J9" s="13">
        <v>5003</v>
      </c>
      <c r="K9" s="18">
        <v>352.352096630629</v>
      </c>
      <c r="L9" s="5">
        <f>K9/1.645</f>
        <v>0</v>
      </c>
      <c r="M9" s="9" t="e">
        <f>L9/J9</f>
        <v>#DIV/0!</v>
      </c>
      <c r="N9" s="30"/>
      <c r="O9" s="5"/>
      <c r="P9" s="5"/>
      <c r="Q9" s="3"/>
    </row>
    <row r="10" spans="1:17" x14ac:dyDescent="0.2">
      <c r="A10" s="34" t="s">
        <v>124</v>
      </c>
      <c r="B10" s="13"/>
      <c r="C10" s="18"/>
      <c r="D10" s="5"/>
      <c r="E10" s="9"/>
      <c r="F10" s="13"/>
      <c r="G10" s="18"/>
      <c r="H10" s="5"/>
      <c r="I10" s="3"/>
      <c r="J10" s="13"/>
      <c r="K10" s="18"/>
      <c r="L10" s="5"/>
      <c r="M10" s="9"/>
      <c r="N10" s="30"/>
      <c r="O10" s="5"/>
      <c r="P10" s="5"/>
      <c r="Q10" s="3"/>
    </row>
    <row r="11" spans="1:17" x14ac:dyDescent="0.2">
      <c r="A11" s="17" t="s">
        <v>125</v>
      </c>
      <c r="B11" s="13">
        <v>2370</v>
      </c>
      <c r="C11" s="18">
        <v>358.917817891506</v>
      </c>
      <c r="D11" s="5">
        <f t="shared" ref="D11:D17" si="0">C11/1.645</f>
        <v>0</v>
      </c>
      <c r="E11" s="9" t="e">
        <f t="shared" ref="E11:E17" si="1">D11/B11</f>
        <v>#DIV/0!</v>
      </c>
      <c r="F11" s="13">
        <v>1364</v>
      </c>
      <c r="G11" s="18">
        <v>295.624762156353</v>
      </c>
      <c r="H11" s="5">
        <f t="shared" ref="H11:H17" si="2">G11/1.645</f>
        <v>0</v>
      </c>
      <c r="I11" s="3" t="e">
        <f t="shared" ref="I11:I17" si="3">H11/F11</f>
        <v>#DIV/0!</v>
      </c>
      <c r="J11" s="13">
        <v>1006</v>
      </c>
      <c r="K11" s="18">
        <v>209.980951517036</v>
      </c>
      <c r="L11" s="5">
        <f t="shared" ref="L11:L17" si="4">K11/1.645</f>
        <v>0</v>
      </c>
      <c r="M11" s="9" t="e">
        <f t="shared" ref="M11:M17" si="5">L11/J11</f>
        <v>#DIV/0!</v>
      </c>
    </row>
    <row r="12" spans="1:17" x14ac:dyDescent="0.2">
      <c r="A12" s="17" t="s">
        <v>126</v>
      </c>
      <c r="B12" s="13">
        <v>193</v>
      </c>
      <c r="C12" s="18">
        <v>76.8374908491942</v>
      </c>
      <c r="D12" s="5">
        <f t="shared" si="0"/>
        <v>0</v>
      </c>
      <c r="E12" s="9" t="e">
        <f t="shared" si="1"/>
        <v>#DIV/0!</v>
      </c>
      <c r="F12" s="13">
        <v>28</v>
      </c>
      <c r="G12" s="18">
        <v>29.8663690461362</v>
      </c>
      <c r="H12" s="5">
        <f t="shared" si="2"/>
        <v>0</v>
      </c>
      <c r="I12" s="3" t="e">
        <f t="shared" si="3"/>
        <v>#DIV/0!</v>
      </c>
      <c r="J12" s="13">
        <v>165</v>
      </c>
      <c r="K12" s="18">
        <v>70.9929573971954</v>
      </c>
      <c r="L12" s="5">
        <f t="shared" si="4"/>
        <v>0</v>
      </c>
      <c r="M12" s="9" t="e">
        <f t="shared" si="5"/>
        <v>#DIV/0!</v>
      </c>
    </row>
    <row r="13" spans="1:17" x14ac:dyDescent="0.2">
      <c r="A13" s="17" t="s">
        <v>127</v>
      </c>
      <c r="B13" s="13">
        <v>2147</v>
      </c>
      <c r="C13" s="18">
        <v>304.72938814627</v>
      </c>
      <c r="D13" s="5">
        <f t="shared" si="0"/>
        <v>0</v>
      </c>
      <c r="E13" s="9" t="e">
        <f t="shared" si="1"/>
        <v>#DIV/0!</v>
      </c>
      <c r="F13" s="13">
        <v>409</v>
      </c>
      <c r="G13" s="18">
        <v>143.673240375513</v>
      </c>
      <c r="H13" s="5">
        <f t="shared" si="2"/>
        <v>0</v>
      </c>
      <c r="I13" s="3" t="e">
        <f t="shared" si="3"/>
        <v>#DIV/0!</v>
      </c>
      <c r="J13" s="13">
        <v>1738</v>
      </c>
      <c r="K13" s="18">
        <v>295.541875205528</v>
      </c>
      <c r="L13" s="5">
        <f t="shared" si="4"/>
        <v>0</v>
      </c>
      <c r="M13" s="9" t="e">
        <f t="shared" si="5"/>
        <v>#DIV/0!</v>
      </c>
    </row>
    <row r="14" spans="1:17" x14ac:dyDescent="0.2">
      <c r="A14" s="17" t="s">
        <v>128</v>
      </c>
      <c r="B14" s="13">
        <v>663</v>
      </c>
      <c r="C14" s="18">
        <v>177.211737760229</v>
      </c>
      <c r="D14" s="5">
        <f t="shared" si="0"/>
        <v>0</v>
      </c>
      <c r="E14" s="9" t="e">
        <f t="shared" si="1"/>
        <v>#DIV/0!</v>
      </c>
      <c r="F14" s="13">
        <v>52</v>
      </c>
      <c r="G14" s="18">
        <v>48.1456124688429</v>
      </c>
      <c r="H14" s="5">
        <f t="shared" si="2"/>
        <v>0</v>
      </c>
      <c r="I14" s="3" t="e">
        <f t="shared" si="3"/>
        <v>#DIV/0!</v>
      </c>
      <c r="J14" s="13">
        <v>611</v>
      </c>
      <c r="K14" s="18">
        <v>173.086683485472</v>
      </c>
      <c r="L14" s="5">
        <f t="shared" si="4"/>
        <v>0</v>
      </c>
      <c r="M14" s="9" t="e">
        <f t="shared" si="5"/>
        <v>#DIV/0!</v>
      </c>
    </row>
    <row r="15" spans="1:17" x14ac:dyDescent="0.2">
      <c r="A15" s="17" t="s">
        <v>129</v>
      </c>
      <c r="B15" s="13">
        <v>309</v>
      </c>
      <c r="C15" s="18">
        <v>136.356151309723</v>
      </c>
      <c r="D15" s="5">
        <f t="shared" si="0"/>
        <v>0</v>
      </c>
      <c r="E15" s="9" t="e">
        <f t="shared" si="1"/>
        <v>#DIV/0!</v>
      </c>
      <c r="F15" s="13">
        <v>0</v>
      </c>
      <c r="G15" s="18">
        <v>26.4575131106459</v>
      </c>
      <c r="H15" s="5">
        <f t="shared" si="2"/>
        <v>0</v>
      </c>
      <c r="I15" s="3" t="e">
        <f t="shared" si="3"/>
        <v>#DIV/0!</v>
      </c>
      <c r="J15" s="13">
        <v>309</v>
      </c>
      <c r="K15" s="18">
        <v>136.356151309723</v>
      </c>
      <c r="L15" s="5">
        <f t="shared" si="4"/>
        <v>0</v>
      </c>
      <c r="M15" s="9" t="e">
        <f t="shared" si="5"/>
        <v>#DIV/0!</v>
      </c>
    </row>
    <row r="16" spans="1:17" x14ac:dyDescent="0.2">
      <c r="A16" s="17" t="s">
        <v>130</v>
      </c>
      <c r="B16" s="13">
        <v>1205</v>
      </c>
      <c r="C16" s="18">
        <v>193.672403816341</v>
      </c>
      <c r="D16" s="5">
        <f t="shared" si="0"/>
        <v>0</v>
      </c>
      <c r="E16" s="9" t="e">
        <f t="shared" si="1"/>
        <v>#DIV/0!</v>
      </c>
      <c r="F16" s="13">
        <v>31</v>
      </c>
      <c r="G16" s="18">
        <v>35</v>
      </c>
      <c r="H16" s="5">
        <f t="shared" si="2"/>
        <v>0</v>
      </c>
      <c r="I16" s="3" t="e">
        <f t="shared" si="3"/>
        <v>#DIV/0!</v>
      </c>
      <c r="J16" s="13">
        <v>1174</v>
      </c>
      <c r="K16" s="18">
        <v>192.616198695748</v>
      </c>
      <c r="L16" s="5">
        <f t="shared" si="4"/>
        <v>0</v>
      </c>
      <c r="M16" s="9" t="e">
        <f t="shared" si="5"/>
        <v>#DIV/0!</v>
      </c>
    </row>
    <row ht="17" r="17" spans="1:13" thickBot="1" x14ac:dyDescent="0.25">
      <c r="A17" s="36" t="s">
        <v>131</v>
      </c>
      <c r="B17" s="14">
        <v>0</v>
      </c>
      <c r="C17" s="19">
        <v>26.4575131106459</v>
      </c>
      <c r="D17" s="11">
        <f t="shared" si="0"/>
        <v>0</v>
      </c>
      <c r="E17" s="12" t="e">
        <f t="shared" si="1"/>
        <v>#DIV/0!</v>
      </c>
      <c r="F17" s="14">
        <v>0</v>
      </c>
      <c r="G17" s="19">
        <v>26.4575131106459</v>
      </c>
      <c r="H17" s="11">
        <f t="shared" si="2"/>
        <v>0</v>
      </c>
      <c r="I17" s="10" t="e">
        <f t="shared" si="3"/>
        <v>#DIV/0!</v>
      </c>
      <c r="J17" s="14">
        <v>0</v>
      </c>
      <c r="K17" s="19">
        <v>26.4575131106459</v>
      </c>
      <c r="L17" s="11">
        <f t="shared" si="4"/>
        <v>0</v>
      </c>
      <c r="M17" s="12" t="e">
        <f t="shared" si="5"/>
        <v>#DIV/0!</v>
      </c>
    </row>
  </sheetData>
  <mergeCells count="3">
    <mergeCell ref="B7:E7"/>
    <mergeCell ref="F7:I7"/>
    <mergeCell ref="J7:M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28.664062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157, 164, 165, 166, 167, 168 and 1865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116</v>
      </c>
      <c r="B9" s="4">
        <v>7620</v>
      </c>
      <c r="C9" s="3" t="e">
        <f>B9/$B$9</f>
        <v>#DIV/0!</v>
      </c>
      <c r="D9" s="18">
        <v>386.896627020707</v>
      </c>
      <c r="E9" s="5">
        <f>D9/1.645</f>
        <v>0</v>
      </c>
      <c r="F9" s="3" t="e">
        <f>E9/B9</f>
        <v>#DIV/0!</v>
      </c>
    </row>
    <row r="10" spans="1:6" x14ac:dyDescent="0.2">
      <c r="A10" s="38" t="s">
        <v>134</v>
      </c>
      <c r="B10" s="4"/>
      <c r="C10" s="3"/>
      <c r="D10" s="18"/>
      <c r="E10" s="5"/>
      <c r="F10" s="3"/>
    </row>
    <row r="11" spans="1:6" x14ac:dyDescent="0.2">
      <c r="A11" s="17" t="s">
        <v>135</v>
      </c>
      <c r="B11" s="4">
        <v>493</v>
      </c>
      <c r="C11" s="3" t="e">
        <f t="shared" ref="C11:C27" si="0">B11/$B$9</f>
        <v>#DIV/0!</v>
      </c>
      <c r="D11" s="18">
        <v>136.565002837477</v>
      </c>
      <c r="E11" s="5">
        <f t="shared" ref="E11:E27" si="1">D11/1.645</f>
        <v>0</v>
      </c>
      <c r="F11" s="3" t="e">
        <f t="shared" ref="F11:F27" si="2">E11/B11</f>
        <v>#DIV/0!</v>
      </c>
    </row>
    <row r="12" spans="1:6" x14ac:dyDescent="0.2">
      <c r="A12" s="17" t="s">
        <v>136</v>
      </c>
      <c r="B12" s="4">
        <v>1182</v>
      </c>
      <c r="C12" s="3" t="e">
        <f t="shared" si="0"/>
        <v>#DIV/0!</v>
      </c>
      <c r="D12" s="18">
        <v>200.362172078464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137</v>
      </c>
      <c r="B13" s="4">
        <v>2645</v>
      </c>
      <c r="C13" s="3" t="e">
        <f t="shared" si="0"/>
        <v>#DIV/0!</v>
      </c>
      <c r="D13" s="18">
        <v>344.286218138339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138</v>
      </c>
      <c r="B14" s="4">
        <v>2292</v>
      </c>
      <c r="C14" s="3" t="e">
        <f t="shared" si="0"/>
        <v>#DIV/0!</v>
      </c>
      <c r="D14" s="18">
        <v>297.721346228315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139</v>
      </c>
      <c r="B15" s="4">
        <v>828</v>
      </c>
      <c r="C15" s="3" t="e">
        <f t="shared" si="0"/>
        <v>#DIV/0!</v>
      </c>
      <c r="D15" s="18">
        <v>217.40055197722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140</v>
      </c>
      <c r="B16" s="4">
        <v>180</v>
      </c>
      <c r="C16" s="3" t="e">
        <f t="shared" si="0"/>
        <v>#DIV/0!</v>
      </c>
      <c r="D16" s="18">
        <v>84.5754101379355</v>
      </c>
      <c r="E16" s="5">
        <f t="shared" si="1"/>
        <v>0</v>
      </c>
      <c r="F16" s="3" t="e">
        <f t="shared" si="2"/>
        <v>#DIV/0!</v>
      </c>
    </row>
    <row r="17" spans="1:6" x14ac:dyDescent="0.2">
      <c r="A17" s="38" t="s">
        <v>141</v>
      </c>
      <c r="B17" s="4"/>
      <c r="C17" s="3"/>
      <c r="D17" s="18"/>
      <c r="E17" s="5"/>
      <c r="F17" s="3"/>
    </row>
    <row r="18" spans="1:6" x14ac:dyDescent="0.2">
      <c r="A18" s="17" t="s">
        <v>142</v>
      </c>
      <c r="B18" s="4">
        <v>97</v>
      </c>
      <c r="C18" s="3" t="e">
        <f t="shared" si="0"/>
        <v>#DIV/0!</v>
      </c>
      <c r="D18" s="18">
        <v>74.4311762637136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143</v>
      </c>
      <c r="B19" s="4">
        <v>499</v>
      </c>
      <c r="C19" s="3" t="e">
        <f t="shared" si="0"/>
        <v>#DIV/0!</v>
      </c>
      <c r="D19" s="18">
        <v>137.658998979362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144</v>
      </c>
      <c r="B20" s="4">
        <v>234</v>
      </c>
      <c r="C20" s="3" t="e">
        <f t="shared" si="0"/>
        <v>#DIV/0!</v>
      </c>
      <c r="D20" s="18">
        <v>100.029995501349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145</v>
      </c>
      <c r="B21" s="4">
        <v>272</v>
      </c>
      <c r="C21" s="3" t="e">
        <f t="shared" si="0"/>
        <v>#DIV/0!</v>
      </c>
      <c r="D21" s="18">
        <v>115.503246707614</v>
      </c>
      <c r="E21" s="5">
        <f t="shared" si="1"/>
        <v>0</v>
      </c>
      <c r="F21" s="3" t="e">
        <f t="shared" si="2"/>
        <v>#DIV/0!</v>
      </c>
    </row>
    <row r="22" spans="1:6" x14ac:dyDescent="0.2">
      <c r="A22" s="17" t="s">
        <v>146</v>
      </c>
      <c r="B22" s="4">
        <v>94</v>
      </c>
      <c r="C22" s="3" t="e">
        <f t="shared" si="0"/>
        <v>#DIV/0!</v>
      </c>
      <c r="D22" s="18">
        <v>52.4785670536077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147</v>
      </c>
      <c r="B23" s="4">
        <v>252</v>
      </c>
      <c r="C23" s="3" t="e">
        <f t="shared" si="0"/>
        <v>#DIV/0!</v>
      </c>
      <c r="D23" s="18">
        <v>94.5832966226067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148</v>
      </c>
      <c r="B24" s="4">
        <v>246</v>
      </c>
      <c r="C24" s="3" t="e">
        <f t="shared" si="0"/>
        <v>#DIV/0!</v>
      </c>
      <c r="D24" s="18">
        <v>104.249700239377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149</v>
      </c>
      <c r="B25" s="4">
        <v>390</v>
      </c>
      <c r="C25" s="3" t="e">
        <f t="shared" si="0"/>
        <v>#DIV/0!</v>
      </c>
      <c r="D25" s="18">
        <v>134.539956890137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150</v>
      </c>
      <c r="B26" s="4">
        <v>505</v>
      </c>
      <c r="C26" s="3" t="e">
        <f t="shared" si="0"/>
        <v>#DIV/0!</v>
      </c>
      <c r="D26" s="18">
        <v>157.467456955398</v>
      </c>
      <c r="E26" s="5">
        <f t="shared" si="1"/>
        <v>0</v>
      </c>
      <c r="F26" s="3" t="e">
        <f t="shared" si="2"/>
        <v>#DIV/0!</v>
      </c>
    </row>
    <row r="27" spans="1:6" x14ac:dyDescent="0.2">
      <c r="A27" s="17" t="s">
        <v>151</v>
      </c>
      <c r="B27" s="4">
        <v>5031</v>
      </c>
      <c r="C27" s="3" t="e">
        <f t="shared" si="0"/>
        <v>#DIV/0!</v>
      </c>
      <c r="D27" s="18">
        <v>454.704299517829</v>
      </c>
      <c r="E27" s="5">
        <f t="shared" si="1"/>
        <v>0</v>
      </c>
      <c r="F27" s="3" t="e">
        <f t="shared" si="2"/>
        <v>#DIV/0!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66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157, 164, 165, 166, 167, 168 and 1865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152</v>
      </c>
      <c r="B9" s="4"/>
      <c r="C9" s="3"/>
      <c r="D9" s="5"/>
      <c r="E9" s="5"/>
      <c r="F9" s="3"/>
    </row>
    <row r="10" spans="1:6" x14ac:dyDescent="0.2">
      <c r="A10" s="17" t="s">
        <v>153</v>
      </c>
      <c r="B10" s="4">
        <v>4812</v>
      </c>
      <c r="C10" s="3" t="e">
        <f>B10/$B$10</f>
        <v>#DIV/0!</v>
      </c>
      <c r="D10" s="18">
        <v>362.874633999127</v>
      </c>
      <c r="E10" s="5">
        <f>D10/1.645</f>
        <v>0</v>
      </c>
      <c r="F10" s="3" t="e">
        <f>E10/B10</f>
        <v>#DIV/0!</v>
      </c>
    </row>
    <row r="11" spans="1:6" x14ac:dyDescent="0.2">
      <c r="A11" s="17" t="s">
        <v>154</v>
      </c>
      <c r="B11" s="4">
        <v>344</v>
      </c>
      <c r="C11" s="3" t="e">
        <f t="shared" ref="C11:C17" si="0">B11/$B$10</f>
        <v>#DIV/0!</v>
      </c>
      <c r="D11" s="18">
        <v>116.589021781641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">
      <c r="A12" s="17" t="s">
        <v>155</v>
      </c>
      <c r="B12" s="4">
        <v>2289</v>
      </c>
      <c r="C12" s="3" t="e">
        <f t="shared" si="0"/>
        <v>#DIV/0!</v>
      </c>
      <c r="D12" s="18">
        <v>316.632278834613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156</v>
      </c>
      <c r="B13" s="4">
        <v>1649</v>
      </c>
      <c r="C13" s="3" t="e">
        <f t="shared" si="0"/>
        <v>#DIV/0!</v>
      </c>
      <c r="D13" s="18">
        <v>263.522295071973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157</v>
      </c>
      <c r="B14" s="4">
        <v>398</v>
      </c>
      <c r="C14" s="3" t="e">
        <f t="shared" si="0"/>
        <v>#DIV/0!</v>
      </c>
      <c r="D14" s="18">
        <v>126.897596509942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158</v>
      </c>
      <c r="B15" s="4">
        <v>59</v>
      </c>
      <c r="C15" s="3" t="e">
        <f t="shared" si="0"/>
        <v>#DIV/0!</v>
      </c>
      <c r="D15" s="18">
        <v>45.3100430368368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159</v>
      </c>
      <c r="B16" s="4">
        <v>41</v>
      </c>
      <c r="C16" s="3" t="e">
        <f t="shared" si="0"/>
        <v>#DIV/0!</v>
      </c>
      <c r="D16" s="18">
        <v>48.7031826475437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160</v>
      </c>
      <c r="B17" s="4">
        <v>32</v>
      </c>
      <c r="C17" s="3" t="e">
        <f t="shared" si="0"/>
        <v>#DIV/0!</v>
      </c>
      <c r="D17" s="18">
        <v>58.38664230798</v>
      </c>
      <c r="E17" s="5">
        <f t="shared" si="1"/>
        <v>0</v>
      </c>
      <c r="F17" s="3" t="e">
        <f t="shared" ref="F17" si="3">E17/B17</f>
        <v>#DIV/0!</v>
      </c>
    </row>
    <row r="18" spans="1:6" x14ac:dyDescent="0.2">
      <c r="A18" s="38" t="s">
        <v>161</v>
      </c>
      <c r="B18" s="4"/>
      <c r="C18" s="3"/>
      <c r="D18" s="18"/>
      <c r="E18" s="5"/>
      <c r="F18" s="3"/>
    </row>
    <row r="19" spans="1:6" x14ac:dyDescent="0.2">
      <c r="A19" s="17" t="s">
        <v>162</v>
      </c>
      <c r="B19" s="4">
        <v>4668</v>
      </c>
      <c r="C19" s="3" t="e">
        <f>B19/$B$19</f>
        <v>#DIV/0!</v>
      </c>
      <c r="D19" s="18">
        <v>360.747834366334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163</v>
      </c>
      <c r="B20" s="4">
        <v>539</v>
      </c>
      <c r="C20" s="3" t="e">
        <f t="shared" ref="C20:C25" si="4">B20/$B$19</f>
        <v>#DIV/0!</v>
      </c>
      <c r="D20" s="18">
        <v>167.511193655827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164</v>
      </c>
      <c r="B21" s="4">
        <v>541</v>
      </c>
      <c r="C21" s="3" t="e">
        <f t="shared" si="4"/>
        <v>#DIV/0!</v>
      </c>
      <c r="D21" s="18">
        <v>188.440972190233</v>
      </c>
      <c r="E21" s="5">
        <f t="shared" si="1"/>
        <v>0</v>
      </c>
      <c r="F21" s="3" t="e">
        <f t="shared" si="2"/>
        <v>#DIV/0!</v>
      </c>
    </row>
    <row r="22" spans="1:6" x14ac:dyDescent="0.2">
      <c r="A22" s="17" t="s">
        <v>165</v>
      </c>
      <c r="B22" s="4">
        <v>465</v>
      </c>
      <c r="C22" s="3" t="e">
        <f t="shared" si="4"/>
        <v>#DIV/0!</v>
      </c>
      <c r="D22" s="18">
        <v>133.906683925785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166</v>
      </c>
      <c r="B23" s="4">
        <v>528</v>
      </c>
      <c r="C23" s="3" t="e">
        <f t="shared" si="4"/>
        <v>#DIV/0!</v>
      </c>
      <c r="D23" s="18">
        <v>156.933106768457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167</v>
      </c>
      <c r="B24" s="4">
        <v>276</v>
      </c>
      <c r="C24" s="3" t="e">
        <f t="shared" si="4"/>
        <v>#DIV/0!</v>
      </c>
      <c r="D24" s="18">
        <v>115.251898032093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168</v>
      </c>
      <c r="B25" s="4">
        <v>2319</v>
      </c>
      <c r="C25" s="3" t="e">
        <f t="shared" si="4"/>
        <v>#DIV/0!</v>
      </c>
      <c r="D25" s="18">
        <v>305.186828025064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169</v>
      </c>
      <c r="B26" s="4">
        <v>335</v>
      </c>
      <c r="C26" s="3"/>
      <c r="D26" s="18">
        <v>143.411993919616</v>
      </c>
      <c r="E26" s="5">
        <f t="shared" si="1"/>
        <v>0</v>
      </c>
      <c r="F26" s="3" t="e">
        <f t="shared" si="2"/>
        <v>#DIV/0!</v>
      </c>
    </row>
    <row r="27" spans="1:6" x14ac:dyDescent="0.2">
      <c r="A27" s="17"/>
      <c r="B27" s="4"/>
      <c r="C27" s="3"/>
      <c r="D27" s="5"/>
      <c r="E27" s="5"/>
      <c r="F27" s="3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>
      <selection activeCell="A5" sqref="A5"/>
    </sheetView>
  </sheetViews>
  <sheetFormatPr baseColWidth="10" defaultRowHeight="16" x14ac:dyDescent="0.2"/>
  <cols>
    <col min="1" max="1" width="39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157, 164, 165, 166, 167, 168 and 1865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170</v>
      </c>
      <c r="B9" s="4"/>
      <c r="C9" s="3"/>
      <c r="D9" s="5"/>
      <c r="E9" s="5"/>
      <c r="F9" s="3"/>
    </row>
    <row r="10" spans="1:6" x14ac:dyDescent="0.2">
      <c r="A10" s="17" t="s">
        <v>171</v>
      </c>
      <c r="B10" s="4">
        <v>1884</v>
      </c>
      <c r="C10" s="3" t="e">
        <f>B10/$B$10</f>
        <v>#DIV/0!</v>
      </c>
      <c r="D10" s="18">
        <v>325.685431052726</v>
      </c>
      <c r="E10" s="5">
        <f>D10/1.645</f>
        <v>0</v>
      </c>
      <c r="F10" s="3" t="e">
        <f>E10/B10</f>
        <v>#DIV/0!</v>
      </c>
    </row>
    <row r="11" spans="1:6" x14ac:dyDescent="0.2">
      <c r="A11" s="17" t="s">
        <v>172</v>
      </c>
      <c r="B11" s="4">
        <v>1024</v>
      </c>
      <c r="C11" s="3" t="e">
        <f t="shared" ref="C11:C12" si="0">B11/$B$10</f>
        <v>#DIV/0!</v>
      </c>
      <c r="D11" s="18">
        <v>217.572976263138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">
      <c r="A12" s="17" t="s">
        <v>173</v>
      </c>
      <c r="B12" s="4">
        <v>860</v>
      </c>
      <c r="C12" s="3" t="e">
        <f t="shared" si="0"/>
        <v>#DIV/0!</v>
      </c>
      <c r="D12" s="18">
        <v>252.11901951261</v>
      </c>
      <c r="E12" s="5">
        <f t="shared" si="1"/>
        <v>0</v>
      </c>
      <c r="F12" s="3" t="e">
        <f t="shared" si="2"/>
        <v>#DIV/0!</v>
      </c>
    </row>
    <row r="13" spans="1:6" x14ac:dyDescent="0.2">
      <c r="A13" s="38" t="s">
        <v>174</v>
      </c>
      <c r="B13" s="4"/>
      <c r="C13" s="3"/>
      <c r="D13" s="18"/>
      <c r="E13" s="5"/>
      <c r="F13" s="3"/>
    </row>
    <row r="14" spans="1:6" x14ac:dyDescent="0.2">
      <c r="A14" s="38" t="s">
        <v>172</v>
      </c>
      <c r="B14" s="4">
        <v>1024</v>
      </c>
      <c r="C14" s="3" t="e">
        <f>B14/$B$14</f>
        <v>#DIV/0!</v>
      </c>
      <c r="D14" s="18">
        <v>217.572976263138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154</v>
      </c>
      <c r="B15" s="4">
        <v>0</v>
      </c>
      <c r="C15" s="3" t="e">
        <f t="shared" ref="C15:C21" si="3">B15/$B$14</f>
        <v>#DIV/0!</v>
      </c>
      <c r="D15" s="18">
        <v>26.4575131106459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155</v>
      </c>
      <c r="B16" s="4">
        <v>345</v>
      </c>
      <c r="C16" s="3" t="e">
        <f t="shared" si="3"/>
        <v>#DIV/0!</v>
      </c>
      <c r="D16" s="18">
        <v>166.787289683597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156</v>
      </c>
      <c r="B17" s="4">
        <v>347</v>
      </c>
      <c r="C17" s="3" t="e">
        <f t="shared" si="3"/>
        <v>#DIV/0!</v>
      </c>
      <c r="D17" s="18">
        <v>115.784282180268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157</v>
      </c>
      <c r="B18" s="4">
        <v>267</v>
      </c>
      <c r="C18" s="3" t="e">
        <f t="shared" si="3"/>
        <v>#DIV/0!</v>
      </c>
      <c r="D18" s="18">
        <v>104.422219857653</v>
      </c>
      <c r="E18" s="5">
        <f t="shared" si="1"/>
        <v>0</v>
      </c>
      <c r="F18" s="3" t="e">
        <f t="shared" ref="F18" si="4">E18/B18</f>
        <v>#DIV/0!</v>
      </c>
    </row>
    <row r="19" spans="1:6" x14ac:dyDescent="0.2">
      <c r="A19" s="17" t="s">
        <v>158</v>
      </c>
      <c r="B19" s="4">
        <v>0</v>
      </c>
      <c r="C19" s="3" t="e">
        <f t="shared" si="3"/>
        <v>#DIV/0!</v>
      </c>
      <c r="D19" s="18">
        <v>26.4575131106459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159</v>
      </c>
      <c r="B20" s="4">
        <v>49</v>
      </c>
      <c r="C20" s="3" t="e">
        <f t="shared" si="3"/>
        <v>#DIV/0!</v>
      </c>
      <c r="D20" s="18">
        <v>57.9396237474839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160</v>
      </c>
      <c r="B21" s="4">
        <v>16</v>
      </c>
      <c r="C21" s="3" t="e">
        <f t="shared" si="3"/>
        <v>#DIV/0!</v>
      </c>
      <c r="D21" s="18">
        <v>30.3973683071413</v>
      </c>
      <c r="E21" s="5">
        <f t="shared" si="1"/>
        <v>0</v>
      </c>
      <c r="F21" s="3" t="e">
        <f t="shared" si="2"/>
        <v>#DIV/0!</v>
      </c>
    </row>
    <row r="22" spans="1:6" x14ac:dyDescent="0.2">
      <c r="A22" s="38" t="s">
        <v>173</v>
      </c>
      <c r="B22" s="4">
        <v>860</v>
      </c>
      <c r="C22" s="3" t="e">
        <f>B22/$B$22</f>
        <v>#DIV/0!</v>
      </c>
      <c r="D22" s="18">
        <v>252.11901951261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175</v>
      </c>
      <c r="B23" s="4">
        <v>0</v>
      </c>
      <c r="C23" s="3" t="e">
        <f t="shared" ref="C23:C28" si="5">B23/$B$22</f>
        <v>#DIV/0!</v>
      </c>
      <c r="D23" s="18">
        <v>26.4575131106459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176</v>
      </c>
      <c r="B24" s="4">
        <v>197</v>
      </c>
      <c r="C24" s="3" t="e">
        <f t="shared" si="5"/>
        <v>#DIV/0!</v>
      </c>
      <c r="D24" s="18">
        <v>139.395121865867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177</v>
      </c>
      <c r="B25" s="4">
        <v>396</v>
      </c>
      <c r="C25" s="3" t="e">
        <f t="shared" si="5"/>
        <v>#DIV/0!</v>
      </c>
      <c r="D25" s="18">
        <v>184.853996440434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178</v>
      </c>
      <c r="B26" s="4">
        <v>183</v>
      </c>
      <c r="C26" s="3" t="e">
        <f t="shared" si="5"/>
        <v>#DIV/0!</v>
      </c>
      <c r="D26" s="18">
        <v>100.712461989567</v>
      </c>
      <c r="E26" s="5">
        <f t="shared" si="1"/>
        <v>0</v>
      </c>
      <c r="F26" s="3" t="e">
        <f t="shared" si="2"/>
        <v>#DIV/0!</v>
      </c>
    </row>
    <row r="27" spans="1:6" x14ac:dyDescent="0.2">
      <c r="A27" s="17" t="s">
        <v>179</v>
      </c>
      <c r="B27" s="4">
        <v>50</v>
      </c>
      <c r="C27" s="3" t="e">
        <f t="shared" si="5"/>
        <v>#DIV/0!</v>
      </c>
      <c r="D27" s="18">
        <v>39.0640499692492</v>
      </c>
      <c r="E27" s="5">
        <f t="shared" ref="E27:E28" si="6">D27/1.645</f>
        <v>0</v>
      </c>
      <c r="F27" s="3" t="e">
        <f t="shared" ref="F27" si="7">E27/B27</f>
        <v>#DIV/0!</v>
      </c>
    </row>
    <row r="28" spans="1:6" x14ac:dyDescent="0.2">
      <c r="A28" s="17" t="s">
        <v>180</v>
      </c>
      <c r="B28" s="4">
        <v>34</v>
      </c>
      <c r="C28" s="3" t="e">
        <f t="shared" si="5"/>
        <v>#DIV/0!</v>
      </c>
      <c r="D28" s="18">
        <v>28.0891438103763</v>
      </c>
      <c r="E28" s="5">
        <f t="shared" si="6"/>
        <v>0</v>
      </c>
      <c r="F28" s="3" t="e">
        <f t="shared" ref="F28" si="8">E28/B28</f>
        <v>#DIV/0!</v>
      </c>
    </row>
    <row r="29" spans="1:6" x14ac:dyDescent="0.2">
      <c r="A29" s="17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4"/>
  <sheetViews>
    <sheetView workbookViewId="0">
      <selection activeCell="A5" sqref="A5"/>
    </sheetView>
  </sheetViews>
  <sheetFormatPr baseColWidth="10" defaultRowHeight="16" x14ac:dyDescent="0.2"/>
  <cols>
    <col min="1" max="1" width="74.3320312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157, 164, 165, 166, 167, 168 and 1865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181</v>
      </c>
      <c r="B9" s="4">
        <v>1024</v>
      </c>
      <c r="C9" s="3" t="e">
        <f>B9/$B$9</f>
        <v>#DIV/0!</v>
      </c>
      <c r="D9" s="18">
        <v>217.572976263138</v>
      </c>
      <c r="E9" s="5">
        <f t="shared" ref="E9:E24" si="0">D9/1.645</f>
        <v>0</v>
      </c>
      <c r="F9" s="3" t="e">
        <f t="shared" ref="F9:F23" si="1">E9/B9</f>
        <v>#DIV/0!</v>
      </c>
    </row>
    <row r="10" spans="1:6" x14ac:dyDescent="0.2">
      <c r="A10" s="17" t="s">
        <v>182</v>
      </c>
      <c r="B10" s="4">
        <v>313</v>
      </c>
      <c r="C10" s="3" t="e">
        <f t="shared" ref="C10:C14" si="2">B10/$B$9</f>
        <v>#DIV/0!</v>
      </c>
      <c r="D10" s="18">
        <v>128.202964084299</v>
      </c>
      <c r="E10" s="5">
        <f t="shared" si="0"/>
        <v>0</v>
      </c>
      <c r="F10" s="3" t="e">
        <f t="shared" si="1"/>
        <v>#DIV/0!</v>
      </c>
    </row>
    <row r="11" spans="1:6" x14ac:dyDescent="0.2">
      <c r="A11" s="17" t="s">
        <v>165</v>
      </c>
      <c r="B11" s="4">
        <v>180</v>
      </c>
      <c r="C11" s="3" t="e">
        <f t="shared" si="2"/>
        <v>#DIV/0!</v>
      </c>
      <c r="D11" s="18">
        <v>132.973681606549</v>
      </c>
      <c r="E11" s="5">
        <f t="shared" si="0"/>
        <v>0</v>
      </c>
      <c r="F11" s="3" t="e">
        <f t="shared" si="1"/>
        <v>#DIV/0!</v>
      </c>
    </row>
    <row r="12" spans="1:6" x14ac:dyDescent="0.2">
      <c r="A12" s="17" t="s">
        <v>166</v>
      </c>
      <c r="B12" s="4">
        <v>119</v>
      </c>
      <c r="C12" s="3" t="e">
        <f t="shared" si="2"/>
        <v>#DIV/0!</v>
      </c>
      <c r="D12" s="18">
        <v>73.4166193719106</v>
      </c>
      <c r="E12" s="5">
        <f t="shared" si="0"/>
        <v>0</v>
      </c>
      <c r="F12" s="3" t="e">
        <f t="shared" si="1"/>
        <v>#DIV/0!</v>
      </c>
    </row>
    <row r="13" spans="1:6" x14ac:dyDescent="0.2">
      <c r="A13" s="17" t="s">
        <v>167</v>
      </c>
      <c r="B13" s="4">
        <v>153</v>
      </c>
      <c r="C13" s="3" t="e">
        <f t="shared" si="2"/>
        <v>#DIV/0!</v>
      </c>
      <c r="D13" s="18">
        <v>72.4982758415674</v>
      </c>
      <c r="E13" s="5">
        <f t="shared" si="0"/>
        <v>0</v>
      </c>
      <c r="F13" s="3" t="e">
        <f t="shared" si="1"/>
        <v>#DIV/0!</v>
      </c>
    </row>
    <row r="14" spans="1:6" x14ac:dyDescent="0.2">
      <c r="A14" s="17" t="s">
        <v>168</v>
      </c>
      <c r="B14" s="4">
        <v>259</v>
      </c>
      <c r="C14" s="3" t="e">
        <f t="shared" si="2"/>
        <v>#DIV/0!</v>
      </c>
      <c r="D14" s="18">
        <v>105.621967412087</v>
      </c>
      <c r="E14" s="5">
        <f t="shared" si="0"/>
        <v>0</v>
      </c>
      <c r="F14" s="3" t="e">
        <f t="shared" si="1"/>
        <v>#DIV/0!</v>
      </c>
    </row>
    <row r="15" spans="1:6" x14ac:dyDescent="0.2">
      <c r="A15" s="17" t="s">
        <v>169</v>
      </c>
      <c r="B15" s="4">
        <v>0</v>
      </c>
      <c r="C15" s="3"/>
      <c r="D15" s="18">
        <v>26.4575131106459</v>
      </c>
      <c r="E15" s="5">
        <f t="shared" si="0"/>
        <v>0</v>
      </c>
      <c r="F15" s="3" t="e">
        <f t="shared" si="1"/>
        <v>#DIV/0!</v>
      </c>
    </row>
    <row r="16" spans="1:6" x14ac:dyDescent="0.2">
      <c r="A16" s="38" t="s">
        <v>183</v>
      </c>
      <c r="B16" s="4">
        <v>847</v>
      </c>
      <c r="C16" s="3" t="e">
        <f>B16/$B$16</f>
        <v>#DIV/0!</v>
      </c>
      <c r="D16" s="18">
        <v>250.607262464598</v>
      </c>
      <c r="E16" s="5">
        <f t="shared" si="0"/>
        <v>0</v>
      </c>
      <c r="F16" s="3" t="e">
        <f t="shared" si="1"/>
        <v>#DIV/0!</v>
      </c>
    </row>
    <row r="17" spans="1:6" x14ac:dyDescent="0.2">
      <c r="A17" s="17" t="s">
        <v>184</v>
      </c>
      <c r="B17" s="4">
        <v>252</v>
      </c>
      <c r="C17" s="3" t="e">
        <f t="shared" ref="C17:C23" si="3">B17/$B$16</f>
        <v>#DIV/0!</v>
      </c>
      <c r="D17" s="18">
        <v>111.785508899857</v>
      </c>
      <c r="E17" s="5">
        <f t="shared" si="0"/>
        <v>0</v>
      </c>
      <c r="F17" s="3" t="e">
        <f t="shared" si="1"/>
        <v>#DIV/0!</v>
      </c>
    </row>
    <row r="18" spans="1:6" x14ac:dyDescent="0.2">
      <c r="A18" s="17" t="s">
        <v>185</v>
      </c>
      <c r="B18" s="4">
        <v>125</v>
      </c>
      <c r="C18" s="3" t="e">
        <f t="shared" si="3"/>
        <v>#DIV/0!</v>
      </c>
      <c r="D18" s="18">
        <v>75.2329714952161</v>
      </c>
      <c r="E18" s="5">
        <f t="shared" si="0"/>
        <v>0</v>
      </c>
      <c r="F18" s="3" t="e">
        <f t="shared" si="1"/>
        <v>#DIV/0!</v>
      </c>
    </row>
    <row r="19" spans="1:6" x14ac:dyDescent="0.2">
      <c r="A19" s="17" t="s">
        <v>164</v>
      </c>
      <c r="B19" s="4">
        <v>260</v>
      </c>
      <c r="C19" s="3" t="e">
        <f t="shared" si="3"/>
        <v>#DIV/0!</v>
      </c>
      <c r="D19" s="18">
        <v>189.501978881488</v>
      </c>
      <c r="E19" s="5">
        <f t="shared" si="0"/>
        <v>0</v>
      </c>
      <c r="F19" s="3" t="e">
        <f t="shared" si="1"/>
        <v>#DIV/0!</v>
      </c>
    </row>
    <row r="20" spans="1:6" x14ac:dyDescent="0.2">
      <c r="A20" s="17" t="s">
        <v>165</v>
      </c>
      <c r="B20" s="4">
        <v>94</v>
      </c>
      <c r="C20" s="3" t="e">
        <f t="shared" si="3"/>
        <v>#DIV/0!</v>
      </c>
      <c r="D20" s="18">
        <v>73.3757453113766</v>
      </c>
      <c r="E20" s="5">
        <f t="shared" si="0"/>
        <v>0</v>
      </c>
      <c r="F20" s="3" t="e">
        <f t="shared" si="1"/>
        <v>#DIV/0!</v>
      </c>
    </row>
    <row r="21" spans="1:6" x14ac:dyDescent="0.2">
      <c r="A21" s="17" t="s">
        <v>166</v>
      </c>
      <c r="B21" s="4">
        <v>45</v>
      </c>
      <c r="C21" s="3" t="e">
        <f t="shared" si="3"/>
        <v>#DIV/0!</v>
      </c>
      <c r="D21" s="18">
        <v>48.2493523272593</v>
      </c>
      <c r="E21" s="5">
        <f t="shared" si="0"/>
        <v>0</v>
      </c>
      <c r="F21" s="3" t="e">
        <f t="shared" si="1"/>
        <v>#DIV/0!</v>
      </c>
    </row>
    <row r="22" spans="1:6" x14ac:dyDescent="0.2">
      <c r="A22" s="17" t="s">
        <v>167</v>
      </c>
      <c r="B22" s="4">
        <v>0</v>
      </c>
      <c r="C22" s="3" t="e">
        <f t="shared" si="3"/>
        <v>#DIV/0!</v>
      </c>
      <c r="D22" s="18">
        <v>26.4575131106459</v>
      </c>
      <c r="E22" s="5">
        <f t="shared" si="0"/>
        <v>0</v>
      </c>
      <c r="F22" s="3" t="e">
        <f t="shared" si="1"/>
        <v>#DIV/0!</v>
      </c>
    </row>
    <row r="23" spans="1:6" x14ac:dyDescent="0.2">
      <c r="A23" s="17" t="s">
        <v>168</v>
      </c>
      <c r="B23" s="4">
        <v>71</v>
      </c>
      <c r="C23" s="3" t="e">
        <f t="shared" si="3"/>
        <v>#DIV/0!</v>
      </c>
      <c r="D23" s="18">
        <v>51.1272921246569</v>
      </c>
      <c r="E23" s="5">
        <f t="shared" si="0"/>
        <v>0</v>
      </c>
      <c r="F23" s="3" t="e">
        <f t="shared" si="1"/>
        <v>#DIV/0!</v>
      </c>
    </row>
    <row r="24" spans="1:6" x14ac:dyDescent="0.2">
      <c r="A24" s="17" t="s">
        <v>169</v>
      </c>
      <c r="B24" s="4">
        <v>13</v>
      </c>
      <c r="D24" s="18">
        <v>27.2763633939717</v>
      </c>
      <c r="E24" s="5">
        <f t="shared" si="0"/>
        <v>0</v>
      </c>
      <c r="F24" s="3" t="e">
        <f t="shared" ref="F24" si="4">E24/B24</f>
        <v>#DIV/0!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38.5" customWidth="1"/>
  </cols>
  <sheetData>
    <row r="1" spans="1:6" x14ac:dyDescent="0.2">
      <c r="A1" t="s">
        <v>0</v>
      </c>
      <c r="B1" s="20" t="s">
        <v>186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157, 164, 165, 166, 167, 168 and 1865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42</v>
      </c>
      <c r="B9" s="4">
        <v>6887</v>
      </c>
      <c r="C9" s="3" t="e">
        <f>B9/$B$9</f>
        <v>#DIV/0!</v>
      </c>
      <c r="D9" s="18">
        <v>402.119385257662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187</v>
      </c>
      <c r="B10" s="4">
        <v>500</v>
      </c>
      <c r="C10" s="3" t="e">
        <f t="shared" ref="C10:C25" si="0">B10/$B$9</f>
        <v>#DIV/0!</v>
      </c>
      <c r="D10" s="18">
        <v>163.676510226727</v>
      </c>
      <c r="E10" s="5">
        <f t="shared" ref="E10:E25" si="1">D10/1.645</f>
        <v>0</v>
      </c>
      <c r="F10" s="3" t="e">
        <f t="shared" ref="F10:F13" si="2">E10/B10</f>
        <v>#DIV/0!</v>
      </c>
    </row>
    <row r="11" spans="1:6" x14ac:dyDescent="0.2">
      <c r="A11" s="17" t="s">
        <v>188</v>
      </c>
      <c r="B11" s="4">
        <v>670</v>
      </c>
      <c r="C11" s="3" t="e">
        <f t="shared" si="0"/>
        <v>#DIV/0!</v>
      </c>
      <c r="D11" s="18">
        <v>193.098420501049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189</v>
      </c>
      <c r="B12" s="4">
        <v>206</v>
      </c>
      <c r="C12" s="3" t="e">
        <f t="shared" si="0"/>
        <v>#DIV/0!</v>
      </c>
      <c r="D12" s="18">
        <v>88.4477246739564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190</v>
      </c>
      <c r="B13" s="4">
        <v>484</v>
      </c>
      <c r="C13" s="3" t="e">
        <f t="shared" si="0"/>
        <v>#DIV/0!</v>
      </c>
      <c r="D13" s="18">
        <v>178.7680060861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191</v>
      </c>
      <c r="B14" s="4">
        <v>595</v>
      </c>
      <c r="C14" s="3" t="e">
        <f t="shared" si="0"/>
        <v>#DIV/0!</v>
      </c>
      <c r="D14" s="18">
        <v>208.590507933607</v>
      </c>
      <c r="E14" s="5">
        <f t="shared" si="1"/>
        <v>0</v>
      </c>
      <c r="F14" s="3" t="e">
        <f t="shared" ref="F14:F25" si="3">E14/B14</f>
        <v>#DIV/0!</v>
      </c>
    </row>
    <row r="15" spans="1:6" x14ac:dyDescent="0.2">
      <c r="A15" s="17" t="s">
        <v>192</v>
      </c>
      <c r="B15" s="4">
        <v>607</v>
      </c>
      <c r="C15" s="3" t="e">
        <f t="shared" si="0"/>
        <v>#DIV/0!</v>
      </c>
      <c r="D15" s="18">
        <v>183.032783948669</v>
      </c>
      <c r="E15" s="5">
        <f t="shared" si="1"/>
        <v>0</v>
      </c>
      <c r="F15" s="3" t="e">
        <f t="shared" si="3"/>
        <v>#DIV/0!</v>
      </c>
    </row>
    <row r="16" spans="1:6" x14ac:dyDescent="0.2">
      <c r="A16" s="17" t="s">
        <v>193</v>
      </c>
      <c r="B16" s="4">
        <v>430</v>
      </c>
      <c r="C16" s="3" t="e">
        <f t="shared" si="0"/>
        <v>#DIV/0!</v>
      </c>
      <c r="D16" s="18">
        <v>156.840683497618</v>
      </c>
      <c r="E16" s="5">
        <f t="shared" si="1"/>
        <v>0</v>
      </c>
      <c r="F16" s="3" t="e">
        <f t="shared" si="3"/>
        <v>#DIV/0!</v>
      </c>
    </row>
    <row r="17" spans="1:6" x14ac:dyDescent="0.2">
      <c r="A17" s="17" t="s">
        <v>194</v>
      </c>
      <c r="B17" s="4">
        <v>516</v>
      </c>
      <c r="C17" s="3" t="e">
        <f t="shared" si="0"/>
        <v>#DIV/0!</v>
      </c>
      <c r="D17" s="18">
        <v>169.218793282543</v>
      </c>
      <c r="E17" s="5">
        <f t="shared" si="1"/>
        <v>0</v>
      </c>
      <c r="F17" s="3" t="e">
        <f t="shared" si="3"/>
        <v>#DIV/0!</v>
      </c>
    </row>
    <row r="18" spans="1:6" x14ac:dyDescent="0.2">
      <c r="A18" s="17" t="s">
        <v>195</v>
      </c>
      <c r="B18" s="4">
        <v>348</v>
      </c>
      <c r="C18" s="3" t="e">
        <f t="shared" si="0"/>
        <v>#DIV/0!</v>
      </c>
      <c r="D18" s="18">
        <v>153.508957393372</v>
      </c>
      <c r="E18" s="5">
        <f t="shared" si="1"/>
        <v>0</v>
      </c>
      <c r="F18" s="3" t="e">
        <f t="shared" si="3"/>
        <v>#DIV/0!</v>
      </c>
    </row>
    <row r="19" spans="1:6" x14ac:dyDescent="0.2">
      <c r="A19" s="17" t="s">
        <v>196</v>
      </c>
      <c r="B19" s="4">
        <v>632</v>
      </c>
      <c r="C19" s="3" t="e">
        <f t="shared" si="0"/>
        <v>#DIV/0!</v>
      </c>
      <c r="D19" s="18">
        <v>179.730353585587</v>
      </c>
      <c r="E19" s="5">
        <f t="shared" si="1"/>
        <v>0</v>
      </c>
      <c r="F19" s="3" t="e">
        <f t="shared" si="3"/>
        <v>#DIV/0!</v>
      </c>
    </row>
    <row r="20" spans="1:6" x14ac:dyDescent="0.2">
      <c r="A20" s="17" t="s">
        <v>197</v>
      </c>
      <c r="B20" s="4">
        <v>614</v>
      </c>
      <c r="C20" s="3" t="e">
        <f t="shared" si="0"/>
        <v>#DIV/0!</v>
      </c>
      <c r="D20" s="18">
        <v>170.672200431119</v>
      </c>
      <c r="E20" s="5">
        <f t="shared" si="1"/>
        <v>0</v>
      </c>
      <c r="F20" s="3" t="e">
        <f t="shared" si="3"/>
        <v>#DIV/0!</v>
      </c>
    </row>
    <row r="21" spans="1:6" x14ac:dyDescent="0.2">
      <c r="A21" s="17" t="s">
        <v>198</v>
      </c>
      <c r="B21" s="4">
        <v>536</v>
      </c>
      <c r="C21" s="3" t="e">
        <f t="shared" si="0"/>
        <v>#DIV/0!</v>
      </c>
      <c r="D21" s="18">
        <v>180.767806868369</v>
      </c>
      <c r="E21" s="5">
        <f t="shared" si="1"/>
        <v>0</v>
      </c>
      <c r="F21" s="3" t="e">
        <f t="shared" si="3"/>
        <v>#DIV/0!</v>
      </c>
    </row>
    <row r="22" spans="1:6" x14ac:dyDescent="0.2">
      <c r="A22" s="17" t="s">
        <v>199</v>
      </c>
      <c r="B22" s="4">
        <v>329</v>
      </c>
      <c r="C22" s="3" t="e">
        <f t="shared" si="0"/>
        <v>#DIV/0!</v>
      </c>
      <c r="D22" s="18">
        <v>122.641754716736</v>
      </c>
      <c r="E22" s="5">
        <f t="shared" si="1"/>
        <v>0</v>
      </c>
      <c r="F22" s="3" t="e">
        <f t="shared" si="3"/>
        <v>#DIV/0!</v>
      </c>
    </row>
    <row r="23" spans="1:6" x14ac:dyDescent="0.2">
      <c r="A23" s="17" t="s">
        <v>200</v>
      </c>
      <c r="B23" s="4">
        <v>75</v>
      </c>
      <c r="C23" s="3" t="e">
        <f t="shared" si="0"/>
        <v>#DIV/0!</v>
      </c>
      <c r="D23" s="18">
        <v>53.6749476012786</v>
      </c>
      <c r="E23" s="5">
        <f t="shared" si="1"/>
        <v>0</v>
      </c>
      <c r="F23" s="3" t="e">
        <f t="shared" si="3"/>
        <v>#DIV/0!</v>
      </c>
    </row>
    <row r="24" spans="1:6" x14ac:dyDescent="0.2">
      <c r="A24" s="17" t="s">
        <v>201</v>
      </c>
      <c r="B24" s="4">
        <v>225</v>
      </c>
      <c r="C24" s="3" t="e">
        <f t="shared" si="0"/>
        <v>#DIV/0!</v>
      </c>
      <c r="D24" s="18">
        <v>100.274622911283</v>
      </c>
      <c r="E24" s="5">
        <f t="shared" si="1"/>
        <v>0</v>
      </c>
      <c r="F24" s="3" t="e">
        <f t="shared" si="3"/>
        <v>#DIV/0!</v>
      </c>
    </row>
    <row r="25" spans="1:6" x14ac:dyDescent="0.2">
      <c r="A25" s="17" t="s">
        <v>202</v>
      </c>
      <c r="B25" s="4">
        <v>120</v>
      </c>
      <c r="C25" s="3" t="e">
        <f t="shared" si="0"/>
        <v>#DIV/0!</v>
      </c>
      <c r="D25" s="18">
        <v>84.5221864364618</v>
      </c>
      <c r="E25" s="5">
        <f t="shared" si="1"/>
        <v>0</v>
      </c>
      <c r="F25" s="3" t="e">
        <f t="shared" si="3"/>
        <v>#DIV/0!</v>
      </c>
    </row>
    <row r="27" spans="1:6" x14ac:dyDescent="0.2">
      <c r="A27" s="17" t="s">
        <v>203</v>
      </c>
      <c r="B27" s="37">
        <v>39435.1593023256</v>
      </c>
      <c r="C27" s="2" t="s">
        <v>80</v>
      </c>
      <c r="D27" s="37">
        <v>10483.5346531116</v>
      </c>
      <c r="E27" s="5">
        <f>D27/1.645</f>
        <v>0</v>
      </c>
      <c r="F27" s="3" t="e">
        <f t="shared" ref="F27" si="4">E27/B27</f>
        <v>#DIV/0!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Company/>
  <DocSecurity>0</DocSecurity>
  <HeadingPairs>
    <vt:vector size="2" baseType="variant">
      <vt:variant>
        <vt:lpstr>Worksheets</vt:lpstr>
      </vt:variant>
      <vt:variant>
        <vt:i4>16</vt:i4>
      </vt:variant>
    </vt:vector>
  </HeadingPairs>
  <HyperlinksChanged>false</HyperlinksChanged>
  <LinksUpToDate>false</LinksUpToDate>
  <ScaleCrop>false</ScaleCrop>
  <SharedDoc>false</SharedDoc>
  <TitlesOfParts>
    <vt:vector size="16" baseType="lpstr">
      <vt:lpstr>Race and Ethnicity</vt:lpstr>
      <vt:lpstr>Sex and Age</vt:lpstr>
      <vt:lpstr>Poverty Status by Age</vt:lpstr>
      <vt:lpstr>Household Characteristics</vt:lpstr>
      <vt:lpstr>Vehicles per Household</vt:lpstr>
      <vt:lpstr>Employment Status by Sex</vt:lpstr>
      <vt:lpstr>Commute Method and Time</vt:lpstr>
      <vt:lpstr>Employment Sector</vt:lpstr>
      <vt:lpstr>Educational Attainment</vt:lpstr>
      <vt:lpstr>Occupancy and Tenure</vt:lpstr>
      <vt:lpstr>Units in Structure</vt:lpstr>
      <vt:lpstr>Bedrooms and Year</vt:lpstr>
      <vt:lpstr>Rent Paid</vt:lpstr>
      <vt:lpstr>Mortgage Status and Cost (SMOC)</vt:lpstr>
      <vt:lpstr>Mortgage Status (SMOCAPI)</vt:lpstr>
      <vt:lpstr>Household Income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Katti, Rohan</dc:creator>
  <cp:lastModifiedBy>Katti, Rohan</cp:lastModifiedBy>
  <dcterms:created xsi:type="dcterms:W3CDTF">2023-07-26T17:27:14Z</dcterms:created>
  <dcterms:modified xsi:type="dcterms:W3CDTF">2023-12-20T20:56:44Z</dcterms:modified>
</cp:coreProperties>
</file>